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FSpS\03_FSpS-Stavebni_prace\10_FSpS_Rekonstrukce Veslarska\01_ZD\Soupis praci\"/>
    </mc:Choice>
  </mc:AlternateContent>
  <xr:revisionPtr revIDLastSave="0" documentId="13_ncr:1_{407266DE-6396-4CC6-8E00-CB286F10B237}" xr6:coauthVersionLast="47" xr6:coauthVersionMax="47" xr10:uidLastSave="{00000000-0000-0000-0000-000000000000}"/>
  <bookViews>
    <workbookView xWindow="-120" yWindow="-120" windowWidth="25440" windowHeight="15390" tabRatio="648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Pol'!$A$1:$U$192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AC191" i="12"/>
  <c r="F39" i="1" s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G52" i="12"/>
  <c r="M52" i="12" s="1"/>
  <c r="I52" i="12"/>
  <c r="K52" i="12"/>
  <c r="O52" i="12"/>
  <c r="Q52" i="12"/>
  <c r="U52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7" i="12"/>
  <c r="I77" i="12"/>
  <c r="K77" i="12"/>
  <c r="O77" i="12"/>
  <c r="Q77" i="12"/>
  <c r="U77" i="12"/>
  <c r="G78" i="12"/>
  <c r="M78" i="12" s="1"/>
  <c r="I78" i="12"/>
  <c r="K78" i="12"/>
  <c r="K76" i="12" s="1"/>
  <c r="O78" i="12"/>
  <c r="Q78" i="12"/>
  <c r="U78" i="12"/>
  <c r="U76" i="12" s="1"/>
  <c r="G80" i="12"/>
  <c r="M80" i="12" s="1"/>
  <c r="I80" i="12"/>
  <c r="K80" i="12"/>
  <c r="O80" i="12"/>
  <c r="Q80" i="12"/>
  <c r="U80" i="12"/>
  <c r="G85" i="12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90" i="12"/>
  <c r="M90" i="12" s="1"/>
  <c r="I90" i="12"/>
  <c r="K90" i="12"/>
  <c r="O90" i="12"/>
  <c r="Q90" i="12"/>
  <c r="U90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6" i="12"/>
  <c r="M96" i="12" s="1"/>
  <c r="I96" i="12"/>
  <c r="K96" i="12"/>
  <c r="O96" i="12"/>
  <c r="Q96" i="12"/>
  <c r="U96" i="12"/>
  <c r="G99" i="12"/>
  <c r="M99" i="12" s="1"/>
  <c r="I99" i="12"/>
  <c r="K99" i="12"/>
  <c r="O99" i="12"/>
  <c r="Q99" i="12"/>
  <c r="U99" i="12"/>
  <c r="G104" i="12"/>
  <c r="I104" i="12"/>
  <c r="K104" i="12"/>
  <c r="O104" i="12"/>
  <c r="Q104" i="12"/>
  <c r="U104" i="12"/>
  <c r="G106" i="12"/>
  <c r="M106" i="12" s="1"/>
  <c r="I106" i="12"/>
  <c r="K106" i="12"/>
  <c r="O106" i="12"/>
  <c r="Q106" i="12"/>
  <c r="U106" i="12"/>
  <c r="G113" i="12"/>
  <c r="M113" i="12" s="1"/>
  <c r="I113" i="12"/>
  <c r="K113" i="12"/>
  <c r="O113" i="12"/>
  <c r="Q113" i="12"/>
  <c r="U113" i="12"/>
  <c r="G115" i="12"/>
  <c r="M115" i="12" s="1"/>
  <c r="I115" i="12"/>
  <c r="K115" i="12"/>
  <c r="O115" i="12"/>
  <c r="Q115" i="12"/>
  <c r="U115" i="12"/>
  <c r="G116" i="12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I119" i="12"/>
  <c r="K119" i="12"/>
  <c r="M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4" i="12"/>
  <c r="M134" i="12" s="1"/>
  <c r="I134" i="12"/>
  <c r="K134" i="12"/>
  <c r="O134" i="12"/>
  <c r="Q134" i="12"/>
  <c r="U134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1" i="12"/>
  <c r="M141" i="12" s="1"/>
  <c r="I141" i="12"/>
  <c r="K141" i="12"/>
  <c r="O141" i="12"/>
  <c r="Q141" i="12"/>
  <c r="U141" i="12"/>
  <c r="G145" i="12"/>
  <c r="M145" i="12" s="1"/>
  <c r="I145" i="12"/>
  <c r="K145" i="12"/>
  <c r="O145" i="12"/>
  <c r="Q145" i="12"/>
  <c r="U145" i="12"/>
  <c r="G148" i="12"/>
  <c r="M148" i="12" s="1"/>
  <c r="I148" i="12"/>
  <c r="K148" i="12"/>
  <c r="O148" i="12"/>
  <c r="Q148" i="12"/>
  <c r="U148" i="12"/>
  <c r="G151" i="12"/>
  <c r="M151" i="12" s="1"/>
  <c r="I151" i="12"/>
  <c r="K151" i="12"/>
  <c r="O151" i="12"/>
  <c r="Q151" i="12"/>
  <c r="U151" i="12"/>
  <c r="G155" i="12"/>
  <c r="M155" i="12" s="1"/>
  <c r="I155" i="12"/>
  <c r="K155" i="12"/>
  <c r="O155" i="12"/>
  <c r="Q155" i="12"/>
  <c r="U155" i="12"/>
  <c r="G158" i="12"/>
  <c r="M158" i="12" s="1"/>
  <c r="I158" i="12"/>
  <c r="K158" i="12"/>
  <c r="O158" i="12"/>
  <c r="Q158" i="12"/>
  <c r="U158" i="12"/>
  <c r="U157" i="12" s="1"/>
  <c r="G161" i="12"/>
  <c r="I161" i="12"/>
  <c r="K161" i="12"/>
  <c r="M161" i="12"/>
  <c r="O161" i="12"/>
  <c r="Q161" i="12"/>
  <c r="U161" i="12"/>
  <c r="G164" i="12"/>
  <c r="G157" i="12" s="1"/>
  <c r="I55" i="1" s="1"/>
  <c r="I164" i="12"/>
  <c r="K164" i="12"/>
  <c r="O164" i="12"/>
  <c r="Q164" i="12"/>
  <c r="U164" i="12"/>
  <c r="G168" i="12"/>
  <c r="G167" i="12" s="1"/>
  <c r="I56" i="1" s="1"/>
  <c r="I168" i="12"/>
  <c r="I167" i="12" s="1"/>
  <c r="K168" i="12"/>
  <c r="K167" i="12" s="1"/>
  <c r="O168" i="12"/>
  <c r="O167" i="12" s="1"/>
  <c r="Q168" i="12"/>
  <c r="Q167" i="12" s="1"/>
  <c r="U168" i="12"/>
  <c r="U167" i="12" s="1"/>
  <c r="G173" i="12"/>
  <c r="M173" i="12" s="1"/>
  <c r="I173" i="12"/>
  <c r="K173" i="12"/>
  <c r="O173" i="12"/>
  <c r="Q173" i="12"/>
  <c r="U173" i="12"/>
  <c r="G176" i="12"/>
  <c r="M176" i="12" s="1"/>
  <c r="I176" i="12"/>
  <c r="K176" i="12"/>
  <c r="O176" i="12"/>
  <c r="Q176" i="12"/>
  <c r="U176" i="12"/>
  <c r="G177" i="12"/>
  <c r="M177" i="12" s="1"/>
  <c r="I177" i="12"/>
  <c r="K177" i="12"/>
  <c r="O177" i="12"/>
  <c r="Q177" i="12"/>
  <c r="U177" i="12"/>
  <c r="G179" i="12"/>
  <c r="M179" i="12" s="1"/>
  <c r="I179" i="12"/>
  <c r="K179" i="12"/>
  <c r="O179" i="12"/>
  <c r="Q179" i="12"/>
  <c r="U179" i="12"/>
  <c r="G181" i="12"/>
  <c r="I181" i="12"/>
  <c r="I180" i="12" s="1"/>
  <c r="K181" i="12"/>
  <c r="M181" i="12"/>
  <c r="O181" i="12"/>
  <c r="Q181" i="12"/>
  <c r="U181" i="12"/>
  <c r="G182" i="12"/>
  <c r="M182" i="12" s="1"/>
  <c r="I182" i="12"/>
  <c r="K182" i="12"/>
  <c r="O182" i="12"/>
  <c r="O180" i="12" s="1"/>
  <c r="Q182" i="12"/>
  <c r="U182" i="12"/>
  <c r="G184" i="12"/>
  <c r="I184" i="12"/>
  <c r="K184" i="12"/>
  <c r="O184" i="12"/>
  <c r="Q184" i="12"/>
  <c r="U184" i="12"/>
  <c r="G185" i="12"/>
  <c r="M185" i="12" s="1"/>
  <c r="I185" i="12"/>
  <c r="K185" i="12"/>
  <c r="O185" i="12"/>
  <c r="Q185" i="12"/>
  <c r="U185" i="12"/>
  <c r="G186" i="12"/>
  <c r="M186" i="12" s="1"/>
  <c r="I186" i="12"/>
  <c r="K186" i="12"/>
  <c r="O186" i="12"/>
  <c r="Q186" i="12"/>
  <c r="U186" i="12"/>
  <c r="G187" i="12"/>
  <c r="M187" i="12" s="1"/>
  <c r="I187" i="12"/>
  <c r="K187" i="12"/>
  <c r="O187" i="12"/>
  <c r="Q187" i="12"/>
  <c r="U187" i="12"/>
  <c r="G188" i="12"/>
  <c r="M188" i="12" s="1"/>
  <c r="I188" i="12"/>
  <c r="K188" i="12"/>
  <c r="O188" i="12"/>
  <c r="Q188" i="12"/>
  <c r="U188" i="12"/>
  <c r="G189" i="12"/>
  <c r="M189" i="12" s="1"/>
  <c r="I189" i="12"/>
  <c r="K189" i="12"/>
  <c r="O189" i="12"/>
  <c r="Q189" i="12"/>
  <c r="U189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U89" i="12" l="1"/>
  <c r="U183" i="12"/>
  <c r="K180" i="12"/>
  <c r="Q172" i="12"/>
  <c r="M168" i="12"/>
  <c r="M167" i="12" s="1"/>
  <c r="O157" i="12"/>
  <c r="Q157" i="12"/>
  <c r="K140" i="12"/>
  <c r="U98" i="12"/>
  <c r="I98" i="12"/>
  <c r="K89" i="12"/>
  <c r="U79" i="12"/>
  <c r="O79" i="12"/>
  <c r="O76" i="12"/>
  <c r="I76" i="12"/>
  <c r="G183" i="12"/>
  <c r="I59" i="1" s="1"/>
  <c r="I17" i="1" s="1"/>
  <c r="Q180" i="12"/>
  <c r="G180" i="12"/>
  <c r="I58" i="1" s="1"/>
  <c r="I19" i="1" s="1"/>
  <c r="O172" i="12"/>
  <c r="U172" i="12"/>
  <c r="I157" i="12"/>
  <c r="I140" i="12"/>
  <c r="G98" i="12"/>
  <c r="I52" i="1" s="1"/>
  <c r="O89" i="12"/>
  <c r="I89" i="12"/>
  <c r="Q79" i="12"/>
  <c r="G76" i="12"/>
  <c r="I49" i="1" s="1"/>
  <c r="U51" i="12"/>
  <c r="O51" i="12"/>
  <c r="M180" i="12"/>
  <c r="O114" i="12"/>
  <c r="I183" i="12"/>
  <c r="M164" i="12"/>
  <c r="M157" i="12" s="1"/>
  <c r="K98" i="12"/>
  <c r="G79" i="12"/>
  <c r="I50" i="1" s="1"/>
  <c r="Q76" i="12"/>
  <c r="K183" i="12"/>
  <c r="U180" i="12"/>
  <c r="I172" i="12"/>
  <c r="I114" i="12"/>
  <c r="Q98" i="12"/>
  <c r="O98" i="12"/>
  <c r="M104" i="12"/>
  <c r="I79" i="12"/>
  <c r="M77" i="12"/>
  <c r="M76" i="12" s="1"/>
  <c r="I51" i="12"/>
  <c r="U114" i="12"/>
  <c r="Q114" i="12"/>
  <c r="M89" i="12"/>
  <c r="Q89" i="12"/>
  <c r="Q51" i="12"/>
  <c r="G51" i="12"/>
  <c r="G114" i="12"/>
  <c r="I53" i="1" s="1"/>
  <c r="Q183" i="12"/>
  <c r="O183" i="12"/>
  <c r="K172" i="12"/>
  <c r="K157" i="12"/>
  <c r="M140" i="12"/>
  <c r="U140" i="12"/>
  <c r="Q140" i="12"/>
  <c r="O140" i="12"/>
  <c r="K114" i="12"/>
  <c r="M98" i="12"/>
  <c r="K79" i="12"/>
  <c r="K51" i="12"/>
  <c r="AD191" i="12"/>
  <c r="G39" i="1" s="1"/>
  <c r="G40" i="1" s="1"/>
  <c r="G25" i="1" s="1"/>
  <c r="G26" i="1" s="1"/>
  <c r="F40" i="1"/>
  <c r="G23" i="1" s="1"/>
  <c r="M51" i="12"/>
  <c r="M172" i="12"/>
  <c r="G89" i="12"/>
  <c r="I51" i="1" s="1"/>
  <c r="M184" i="12"/>
  <c r="M183" i="12" s="1"/>
  <c r="M116" i="12"/>
  <c r="M114" i="12" s="1"/>
  <c r="M85" i="12"/>
  <c r="M79" i="12" s="1"/>
  <c r="G172" i="12"/>
  <c r="I57" i="1" s="1"/>
  <c r="G140" i="12"/>
  <c r="I54" i="1" s="1"/>
  <c r="G28" i="1" l="1"/>
  <c r="H39" i="1"/>
  <c r="H40" i="1" s="1"/>
  <c r="I48" i="1"/>
  <c r="G191" i="12"/>
  <c r="G24" i="1"/>
  <c r="G29" i="1" s="1"/>
  <c r="I60" i="1" l="1"/>
  <c r="I16" i="1"/>
  <c r="I21" i="1" s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<sst xmlns="http://schemas.openxmlformats.org/spreadsheetml/2006/main" count="678" uniqueCount="331">
  <si>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</si>
  <si>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</si>
  <si>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</si>
  <si>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</si>
  <si>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</si>
  <si>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</si>
  <si>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</si>
  <si>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</si>
  <si>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</si>
  <si>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</si>
  <si>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</si>
  <si>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</si>
  <si>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</si>
  <si>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</si>
  <si>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</si>
  <si>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</si>
  <si>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</si>
  <si>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</si>
  <si>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</si>
  <si>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</si>
  <si>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</si>
  <si>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</si>
  <si>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</si>
  <si>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</si>
  <si>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</si>
  <si>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</si>
  <si>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</si>
  <si>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</si>
  <si>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</si>
  <si>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</si>
  <si>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</si>
  <si>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</si>
  <si>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</si>
  <si>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</si>
  <si>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</si>
  <si>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</si>
  <si>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</si>
  <si>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</si>
  <si>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</si>
  <si>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</si>
  <si>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</si>
  <si>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</si>
  <si>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</si>
  <si>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Brno, Veslařská 183</t>
  </si>
  <si>
    <t>Rozpočet:</t>
  </si>
  <si>
    <t>Misto</t>
  </si>
  <si>
    <t>REKONSTRUKCE ZÁZEMÍ SPORTOVIŠTĚ - D 201 venkovní objekty</t>
  </si>
  <si>
    <t>Masarykova univerzita</t>
  </si>
  <si>
    <t>Žerotínovo náměstí 617/9</t>
  </si>
  <si>
    <t>Brno-Brno-město</t>
  </si>
  <si>
    <t>60200</t>
  </si>
  <si>
    <t>00216224</t>
  </si>
  <si>
    <t>CZ00216224</t>
  </si>
  <si>
    <t>Rozpočet</t>
  </si>
  <si>
    <t>Celkem za stavbu</t>
  </si>
  <si>
    <t>CZK</t>
  </si>
  <si>
    <t>Rekapitulace dílů</t>
  </si>
  <si>
    <t>Typ dílu</t>
  </si>
  <si>
    <t>0</t>
  </si>
  <si>
    <t>Poznámky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</si>
  <si>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</si>
  <si>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</si>
  <si>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</si>
  <si>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</si>
  <si>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</si>
  <si>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</si>
  <si>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</si>
  <si>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Základy,zvláštní zakládání</t>
  </si>
  <si>
    <t>43</t>
  </si>
  <si>
    <t>Schodiště</t>
  </si>
  <si>
    <t>5</t>
  </si>
  <si>
    <t>Komunikace, zpevněné plochy</t>
  </si>
  <si>
    <t>96</t>
  </si>
  <si>
    <t>Bourání konstrukcí</t>
  </si>
  <si>
    <t>99</t>
  </si>
  <si>
    <t>Staveništní přesun hmot</t>
  </si>
  <si>
    <t>766</t>
  </si>
  <si>
    <t>Konstrukce truhlářské (vč. přesunu hmot)</t>
  </si>
  <si>
    <t>D96</t>
  </si>
  <si>
    <t>Přesuny suti a vybouraných hmot</t>
  </si>
  <si>
    <t>VN</t>
  </si>
  <si>
    <t>795</t>
  </si>
  <si>
    <t>Ostatní výrobky (vč.přesunu hmot)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</si>
  <si>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</si>
  <si>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</si>
  <si>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</si>
  <si>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</si>
  <si>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</si>
  <si>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</si>
  <si>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</si>
  <si>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</si>
  <si>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</si>
  <si>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</si>
  <si>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</si>
  <si>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</si>
  <si>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</si>
  <si>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</si>
  <si>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</si>
  <si>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</si>
  <si>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</si>
  <si>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</si>
  <si>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</si>
  <si>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</si>
  <si>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</si>
  <si>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</si>
  <si>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</si>
  <si>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</si>
  <si>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</si>
  <si>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</si>
  <si>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</si>
  <si>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</si>
  <si>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</si>
  <si>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</si>
  <si>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stavbu::</t>
  </si>
  <si>
    <t>VV</t>
  </si>
  <si>
    <t>a) veškeré položky na přípomoce,dopravu,montáž::</t>
  </si>
  <si>
    <t>zpevněné montážní plochy atd.zahrnout do::</t>
  </si>
  <si>
    <t>jednotkových cen::</t>
  </si>
  <si>
    <t>b) v rozsahu prací zhotovitele jsou rovněž jakékoliv::</t>
  </si>
  <si>
    <t>prvky,zařízení,práce a pomocné materiály::</t>
  </si>
  <si>
    <t>neuvedené v tomto soupisu výkonů, které jsou ale::</t>
  </si>
  <si>
    <t>nezbytně nutné k dokončení a provozování díla.::</t>
  </si>
  <si>
    <t>c) součástí dodávky jsou i náklady na geodetická::</t>
  </si>
  <si>
    <t>měření, jako například vytyčení konstrukcí, kontrolní::</t>
  </si>
  <si>
    <t>měření, zaměření skutečného stavu apod.::</t>
  </si>
  <si>
    <t>d) součástí dodávky jsou i náklady na případná::</t>
  </si>
  <si>
    <t>opatření související s ochranou stávajících sítí::</t>
  </si>
  <si>
    <t>komunikací či staveb.::</t>
  </si>
  <si>
    <t>e) součástí jednotkových cen jsou i vícenáklady::</t>
  </si>
  <si>
    <t>související s výstavbou v zimním období, průběžný::</t>
  </si>
  <si>
    <t>úklid staveniště a přilehlých komunikací, likvidací::</t>
  </si>
  <si>
    <t>odpadů, dočasná dopravní omezení apod.::</t>
  </si>
  <si>
    <t>f) nedílnou součástí výkazu výměr ( slepého::</t>
  </si>
  <si>
    <t>rozpočtu ) je projektová dokumentace.::</t>
  </si>
  <si>
    <t>Zpracovatel nabídky je povinen prověřit specifikace::</t>
  </si>
  <si>
    <t>a výměry uvedené ve výkazu výměr.::</t>
  </si>
  <si>
    <t>g) v případě zjištěných rozdílů má na tyto rozdíly::</t>
  </si>
  <si>
    <t>upozornit písemně prostřednictvím žádosti o::</t>
  </si>
  <si>
    <t>dodatečné informace.::</t>
  </si>
  <si>
    <t>h) součástí dodávky je kompletní dokladová část::</t>
  </si>
  <si>
    <t>díla nutná k získání kolaudačního souhlasu stavby.::</t>
  </si>
  <si>
    <t>i) veškeré práce budou fakturovány na základě::</t>
  </si>
  <si>
    <t>skutečně provedených prací dle odsouhlasených::</t>
  </si>
  <si>
    <t>zápisů ve stavebním deníku.::</t>
  </si>
  <si>
    <t>případné vícepráce ( méněpráce ) budou účtovány::</t>
  </si>
  <si>
    <t>v cenách kmenového rozpočtu.::</t>
  </si>
  <si>
    <t>j) výkaz výměr je sestaven dle dokumentace::</t>
  </si>
  <si>
    <t>ve stupni DVD datovanou 04/2021.:</t>
  </si>
  <si>
    <t/>
  </si>
  <si>
    <t>VŠECHNY POLOŽKY V CENOVÉ ÚROVNI RTS/IQ/2021::</t>
  </si>
  <si>
    <t>S VYJÍMKOU POLOŽEK VLASTNÍCH.::</t>
  </si>
  <si>
    <t>POLOŽKY VLASTNÍ VYTVOŘENY INDIVIDUÁLNÍ KALKULACÍ DLE::</t>
  </si>
  <si>
    <t>OBOROVÉHO KALKULAČNÍHO VZORCE S NASTAVENÍM REŽIÍ::</t>
  </si>
  <si>
    <t>A MÍRY ZISKU DLE RTS S INDIVIDUÁLNÍMI VSTUPY MATERIÁLŮ::</t>
  </si>
  <si>
    <t>A VÝKONŮ. KTERÉ NEOBSAHUJÍ KMENOVÉ POLOŽKY CENÍKU RTS.::</t>
  </si>
  <si>
    <t>139601103R00</t>
  </si>
  <si>
    <t>Ruční výkop jam, rýh a šachet v hornině tř. 4</t>
  </si>
  <si>
    <t>m3</t>
  </si>
  <si>
    <t>kalkulováno bez výkresu zemních prací:</t>
  </si>
  <si>
    <t>(bude účtováno dle skutečného provedení):</t>
  </si>
  <si>
    <t>základ pro nástupní schod-JIH:1,75*0,5*0,8</t>
  </si>
  <si>
    <t>Mezisoučet</t>
  </si>
  <si>
    <t>patky pobytového mola (odhad množství):12*0,5*0,5*1</t>
  </si>
  <si>
    <t>162201203R00</t>
  </si>
  <si>
    <t>Vodorovné přemíst.výkopku, kolečko hor.1-4, do 10m, s naložením na dopravní prostředek</t>
  </si>
  <si>
    <t>132301110R00</t>
  </si>
  <si>
    <t>Hloubení rýh š.do 60 cm v hor.4 do 50 m3,STROJNĚ</t>
  </si>
  <si>
    <t>rýha monolitického základu mola:7,4*1</t>
  </si>
  <si>
    <t>rýhy betonových lavic a opěrek:17,2*0,5</t>
  </si>
  <si>
    <t>122101101R00</t>
  </si>
  <si>
    <t>Odkopávky nezapažené v hor. 2 do 100 m3, s naložením na dopravní prostředek</t>
  </si>
  <si>
    <t>162301102R00</t>
  </si>
  <si>
    <t>Vodorovné přemístění výkopku z hor.1-4 do 1000 m</t>
  </si>
  <si>
    <t>bilance:</t>
  </si>
  <si>
    <t>(3,7+16+235)-75</t>
  </si>
  <si>
    <t>162701109R00</t>
  </si>
  <si>
    <t>Příplatek k vod. přemístění hor.1-4 za další 1 km</t>
  </si>
  <si>
    <t>9*179,7</t>
  </si>
  <si>
    <t>199000002R00</t>
  </si>
  <si>
    <t>Poplatek za skládku horniny 1- 4</t>
  </si>
  <si>
    <t>167101101R00</t>
  </si>
  <si>
    <t>Nakládání výkopku z hor.1-4 v množství do 100 m3</t>
  </si>
  <si>
    <t>162201102R00</t>
  </si>
  <si>
    <t>Vodorovné přemístění výkopku z hor.1-4 do 50 m</t>
  </si>
  <si>
    <t>171101103R00</t>
  </si>
  <si>
    <t>Uložení sypaniny do násypů zhutněných na 100% PS</t>
  </si>
  <si>
    <t>11-01.R</t>
  </si>
  <si>
    <t>Geodetické vytyčení stavby, a stávajících inženýrských sítí</t>
  </si>
  <si>
    <t>sada</t>
  </si>
  <si>
    <t>11-02.R</t>
  </si>
  <si>
    <t>Ochrana vzrostlé zeleně, po dobu výstavby</t>
  </si>
  <si>
    <t>183400012RAA</t>
  </si>
  <si>
    <t>Příprava půdy pro výsadbu v rovině, strojní, chemické odplevelení, frézování, hnojení</t>
  </si>
  <si>
    <t>m2</t>
  </si>
  <si>
    <t>POL2_0</t>
  </si>
  <si>
    <t>travnaté ostrůvky ve zpevněných plochách:</t>
  </si>
  <si>
    <t>a přiléhající k budově - viz situace:</t>
  </si>
  <si>
    <t>8,9+1,5+2,9+5+1,5+20</t>
  </si>
  <si>
    <t>183403153RXX</t>
  </si>
  <si>
    <t>Obdělání půdy rotavátorem</t>
  </si>
  <si>
    <t>183403153R00</t>
  </si>
  <si>
    <t>Obdělání půdy hrabáním, v rovině</t>
  </si>
  <si>
    <t>180402111R00</t>
  </si>
  <si>
    <t>Založení trávníku parkového výsevem v rovině</t>
  </si>
  <si>
    <t>185804312R00</t>
  </si>
  <si>
    <t>Zalití trávníku vodou, trojnásobné vč.dovozu vody</t>
  </si>
  <si>
    <t>275356021R00</t>
  </si>
  <si>
    <t>Bednění základ. patek BV ploch rovinných zřízení</t>
  </si>
  <si>
    <t>patky pobytového mola (odhad množství):</t>
  </si>
  <si>
    <t>12*0,5*0,5*0,5</t>
  </si>
  <si>
    <t>275356022R00</t>
  </si>
  <si>
    <t>Bednění základ. patek BV ploch rovinných odstran.</t>
  </si>
  <si>
    <t>275361821R00</t>
  </si>
  <si>
    <t>Výztuž základ. patek z betonářské oceli 10 505 (R)</t>
  </si>
  <si>
    <t>t</t>
  </si>
  <si>
    <t>patky pobytového mola (odhad množství):75*3*1/1000</t>
  </si>
  <si>
    <t>275323611R00</t>
  </si>
  <si>
    <t>Železobeton základ. patek vodostavební C 30/37</t>
  </si>
  <si>
    <t>311321825R00</t>
  </si>
  <si>
    <t>Železobeton schodů pohledový C 25/30, XC3, XF3</t>
  </si>
  <si>
    <t>schodiště u hlavního vstupu:2,19</t>
  </si>
  <si>
    <t>schody u terasy:17,2</t>
  </si>
  <si>
    <t>430361821R00</t>
  </si>
  <si>
    <t>Výztuž schodišť. konstrukcí přímočarých 10505 (R)</t>
  </si>
  <si>
    <t>75*(2,19+17,2)*1/1000</t>
  </si>
  <si>
    <t>434351141R00</t>
  </si>
  <si>
    <t>Bednění stupňů přímočarých - zřízení</t>
  </si>
  <si>
    <t>schodiště u hlavního vstupu:</t>
  </si>
  <si>
    <t>6*0,18*1,75</t>
  </si>
  <si>
    <t>2*0,13*1,42</t>
  </si>
  <si>
    <t>schody u terasy:62,5*0,5</t>
  </si>
  <si>
    <t>434351142R00</t>
  </si>
  <si>
    <t>Bednění stupňů přímočarých - odstranění</t>
  </si>
  <si>
    <t>VP1</t>
  </si>
  <si>
    <t>MLATOVÝ POVRCH POJÍZDĚNÝ</t>
  </si>
  <si>
    <t>181101111R00</t>
  </si>
  <si>
    <t>Úprava pláně v zářezech se zhutněním - ručně</t>
  </si>
  <si>
    <t>564851111RT2</t>
  </si>
  <si>
    <t>Podklad ze štěrkodrti po zhutnění tloušťky 15 cm, štěrkodrť frakce 0-32 mm</t>
  </si>
  <si>
    <t>564811112RT2</t>
  </si>
  <si>
    <t>Podklad ze štěrkodrti po zhutnění tloušťky 6 cm, štěrkodrť frakce 0-16 mm</t>
  </si>
  <si>
    <t>564922104R00</t>
  </si>
  <si>
    <t>Mlatový kryt z mech.zpevněného kameniva tl. 4 cm</t>
  </si>
  <si>
    <t>VP2</t>
  </si>
  <si>
    <t>DŘEVĚNÁ TERASOVÁ PODLAHA</t>
  </si>
  <si>
    <t>639571311R00</t>
  </si>
  <si>
    <t>Textilie proti prorůstání 45g/m2</t>
  </si>
  <si>
    <t>Podklad ze štěrkodrti po zhutnění tloušťky 15 cm, štěrkodrť frakce 16-32 mm</t>
  </si>
  <si>
    <t>564231111R00</t>
  </si>
  <si>
    <t>Podklad ze štěrkopísku po zhutnění tloušťky 10 cm</t>
  </si>
  <si>
    <t>953921115R00</t>
  </si>
  <si>
    <t>Dlaždice betonové volně na povrch, 50 x 50 x 6 cm</t>
  </si>
  <si>
    <t>kus</t>
  </si>
  <si>
    <t>kalkulováno 2ks/1m2:</t>
  </si>
  <si>
    <t>2*146</t>
  </si>
  <si>
    <t>VP6</t>
  </si>
  <si>
    <t>KAČÍREK OKOLO OBJEKTU</t>
  </si>
  <si>
    <t>171201101R00</t>
  </si>
  <si>
    <t>Uložení sypaniny do násypů nezhutněných</t>
  </si>
  <si>
    <t>15,77*0,3</t>
  </si>
  <si>
    <t>58333664R</t>
  </si>
  <si>
    <t>Kamenivo těžené kačírek praný VL</t>
  </si>
  <si>
    <t>POL3_0</t>
  </si>
  <si>
    <t>čistá míra:15,77*0,3</t>
  </si>
  <si>
    <t>VP5</t>
  </si>
  <si>
    <t>BETONOVÉ PLOCHY PŘED VSTUPEM</t>
  </si>
  <si>
    <t>581142115RTX</t>
  </si>
  <si>
    <t>Kryt z betonu komunikací pro pěší tl.25 cm, CB III (C25/30 XC2)</t>
  </si>
  <si>
    <t>113201111R00</t>
  </si>
  <si>
    <t>Vytrhání obrubníků chodníkových a parkových</t>
  </si>
  <si>
    <t>m</t>
  </si>
  <si>
    <t>výměra odečtena kreslícím programem:</t>
  </si>
  <si>
    <t>viz výkr.stáv.situace:</t>
  </si>
  <si>
    <t>22,6+11</t>
  </si>
  <si>
    <t>113106231R00</t>
  </si>
  <si>
    <t>Rozebrání dlažeb ze zámkové dlažby v kamenivu</t>
  </si>
  <si>
    <t>viz výkr.stáv.situace:33,63</t>
  </si>
  <si>
    <t>113107330R00</t>
  </si>
  <si>
    <t>Odstranění podkladu pl. 50 m2,kam.těžené tl.30 cm, s naložením na dopravní prostředek</t>
  </si>
  <si>
    <t>961055111R00</t>
  </si>
  <si>
    <t>Bourání konstrukcí železobetonových</t>
  </si>
  <si>
    <t>terasová zídka+schody:8</t>
  </si>
  <si>
    <t>schody před hlavním vstupem:6,2</t>
  </si>
  <si>
    <t>schody před vedlejším vstupem:0,65</t>
  </si>
  <si>
    <t>961031311R00</t>
  </si>
  <si>
    <t>Bourání základů cihelných na MV, MVC</t>
  </si>
  <si>
    <t>zděný plot+podezdívka:0,5</t>
  </si>
  <si>
    <t>998222011R00</t>
  </si>
  <si>
    <t>Přesun hmot, pozemní komunikace, kryt z kameniva</t>
  </si>
  <si>
    <t>generováno rozpočtářským programem:</t>
  </si>
  <si>
    <t>559,9</t>
  </si>
  <si>
    <t>998224111R00</t>
  </si>
  <si>
    <t>Přesun hmot, pozemní komunikace, kryt betonový</t>
  </si>
  <si>
    <t>18,92</t>
  </si>
  <si>
    <t>998012021R00</t>
  </si>
  <si>
    <t>Přesun konstrukce monolitické</t>
  </si>
  <si>
    <t>výměra pro patky a schodiště-jih:</t>
  </si>
  <si>
    <t>58,98</t>
  </si>
  <si>
    <t>766441111RTX</t>
  </si>
  <si>
    <t>D+M podlahy teras z prken, na podkladní rošt-kpl., Modřín Sibiřský 28x120mm,hladký,vč.roštu a nátěru</t>
  </si>
  <si>
    <t>VP2 - DŘEVĚNÁ TERASOVÁ PODLAHA:149,16</t>
  </si>
  <si>
    <t>VP4 - DŘEVĚNÉ POBYTOVÉ MOLO:40,22</t>
  </si>
  <si>
    <t>979088212R00</t>
  </si>
  <si>
    <t>Nakládání suti na dopr.prostředky</t>
  </si>
  <si>
    <t>73,69</t>
  </si>
  <si>
    <t>979081111R00</t>
  </si>
  <si>
    <t>Odvoz suti a vybour. hmot na skládku do 1 km</t>
  </si>
  <si>
    <t>979081121R00</t>
  </si>
  <si>
    <t>Příplatek k odvozu za každý další 1 km</t>
  </si>
  <si>
    <t>9*73,69</t>
  </si>
  <si>
    <t>979999998R00</t>
  </si>
  <si>
    <t>Poplatek za skládku suti, čistá stavební</t>
  </si>
  <si>
    <t>VN-02</t>
  </si>
  <si>
    <t>Mimostaveništní doprava</t>
  </si>
  <si>
    <t>VN-03</t>
  </si>
  <si>
    <t>Úklid stavby, likvidace obalů, uvedení ostatních ploch do původního stavu</t>
  </si>
  <si>
    <t>09</t>
  </si>
  <si>
    <t>D+M lemování terasy pomocí zink.L profilu 30x30, komplet výrobek dle popisu standardu PD</t>
  </si>
  <si>
    <t>bm</t>
  </si>
  <si>
    <t>10</t>
  </si>
  <si>
    <t>D+M lemování mlatové cesty pomocí zink.pásoviny, komplet výrobek dle popisu standardu PD</t>
  </si>
  <si>
    <t>D+M odvodnění mlatové cesty pomocí příčného žlabu, komplet výrobek dle popisu standardu PD</t>
  </si>
  <si>
    <t>12</t>
  </si>
  <si>
    <t>D+M zábradlí na schodišti u hlavního vstupu, komplet výrobek dle popisu standardu PD</t>
  </si>
  <si>
    <t>14</t>
  </si>
  <si>
    <t>D+M lavice z bílého prefa.betonu, komplet výrobek dle popisu standardu PD</t>
  </si>
  <si>
    <t>15</t>
  </si>
  <si>
    <t>D+M zahradní sprcha z kartáčované nerez.oceli, komplet výrobek dle popisu standardu PD</t>
  </si>
  <si>
    <t>ks</t>
  </si>
  <si>
    <t>SUM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</si>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</sst>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4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4"/>
      <c r="B2" s="81" t="s">
        <v>40</v>
      </c>
      <c r="C2" s="82"/>
      <c r="D2" s="221" t="s">
        <v>46</v>
      </c>
      <c r="E2" s="222"/>
      <c r="F2" s="222"/>
      <c r="G2" s="222"/>
      <c r="H2" s="222"/>
      <c r="I2" s="222"/>
      <c r="J2" s="223"/>
      <c r="O2" s="2"/>
    </row>
    <row r="3" spans="1:15" ht="23.25" customHeight="1" x14ac:dyDescent="0.2">
      <c r="A3" s="4"/>
      <c r="B3" s="83" t="s">
        <v>45</v>
      </c>
      <c r="C3" s="84"/>
      <c r="D3" s="249" t="s">
        <v>43</v>
      </c>
      <c r="E3" s="250"/>
      <c r="F3" s="250"/>
      <c r="G3" s="250"/>
      <c r="H3" s="250"/>
      <c r="I3" s="250"/>
      <c r="J3" s="251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8"/>
      <c r="E11" s="228"/>
      <c r="F11" s="228"/>
      <c r="G11" s="228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7"/>
      <c r="E12" s="247"/>
      <c r="F12" s="247"/>
      <c r="G12" s="24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8"/>
      <c r="E13" s="248"/>
      <c r="F13" s="248"/>
      <c r="G13" s="24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7"/>
      <c r="F15" s="227"/>
      <c r="G15" s="245"/>
      <c r="H15" s="245"/>
      <c r="I15" s="245" t="s">
        <v>28</v>
      </c>
      <c r="J15" s="246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4"/>
      <c r="F16" s="225"/>
      <c r="G16" s="224"/>
      <c r="H16" s="225"/>
      <c r="I16" s="224">
        <f>SUMIF(F47:F59,A16,I47:I59)+SUMIF(F47:F59,"PSU",I47:I59)</f>
        <v>0</v>
      </c>
      <c r="J16" s="226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4"/>
      <c r="F17" s="225"/>
      <c r="G17" s="224"/>
      <c r="H17" s="225"/>
      <c r="I17" s="224">
        <f>SUMIF(F47:F59,A17,I47:I59)</f>
        <v>0</v>
      </c>
      <c r="J17" s="226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4"/>
      <c r="F18" s="225"/>
      <c r="G18" s="224"/>
      <c r="H18" s="225"/>
      <c r="I18" s="224">
        <f>SUMIF(F47:F59,A18,I47:I59)</f>
        <v>0</v>
      </c>
      <c r="J18" s="226"/>
    </row>
    <row r="19" spans="1:10" ht="23.25" customHeight="1" x14ac:dyDescent="0.2">
      <c r="A19" s="141" t="s">
        <v>80</v>
      </c>
      <c r="B19" s="142" t="s">
        <v>26</v>
      </c>
      <c r="C19" s="58"/>
      <c r="D19" s="59"/>
      <c r="E19" s="224"/>
      <c r="F19" s="225"/>
      <c r="G19" s="224"/>
      <c r="H19" s="225"/>
      <c r="I19" s="224">
        <f>SUMIF(F47:F59,A19,I47:I59)</f>
        <v>0</v>
      </c>
      <c r="J19" s="226"/>
    </row>
    <row r="20" spans="1:10" ht="23.25" customHeight="1" x14ac:dyDescent="0.2">
      <c r="A20" s="141" t="s">
        <v>83</v>
      </c>
      <c r="B20" s="142" t="s">
        <v>27</v>
      </c>
      <c r="C20" s="58"/>
      <c r="D20" s="59"/>
      <c r="E20" s="224"/>
      <c r="F20" s="225"/>
      <c r="G20" s="224"/>
      <c r="H20" s="225"/>
      <c r="I20" s="224">
        <f>SUMIF(F47:F59,A20,I47:I59)</f>
        <v>0</v>
      </c>
      <c r="J20" s="226"/>
    </row>
    <row r="21" spans="1:10" ht="23.25" customHeight="1" x14ac:dyDescent="0.2">
      <c r="A21" s="4"/>
      <c r="B21" s="74" t="s">
        <v>28</v>
      </c>
      <c r="C21" s="75"/>
      <c r="D21" s="76"/>
      <c r="E21" s="234"/>
      <c r="F21" s="243"/>
      <c r="G21" s="234"/>
      <c r="H21" s="243"/>
      <c r="I21" s="234">
        <f>SUM(I16:J20)</f>
        <v>0</v>
      </c>
      <c r="J21" s="23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4">
        <f>ZakladDPHSniVypocet+ZakladDPHZaklVypocet</f>
        <v>0</v>
      </c>
      <c r="H28" s="244"/>
      <c r="I28" s="244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2">
        <f>ZakladDPHSni+DPHSni+ZakladDPHZakl+DPHZakl+Zaokrouhleni</f>
        <v>0</v>
      </c>
      <c r="H29" s="242"/>
      <c r="I29" s="242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44396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53</v>
      </c>
      <c r="C39" s="212" t="s">
        <v>46</v>
      </c>
      <c r="D39" s="213"/>
      <c r="E39" s="213"/>
      <c r="F39" s="108">
        <f>'Rozpočet Pol'!AC191</f>
        <v>0</v>
      </c>
      <c r="G39" s="109">
        <f>'Rozpočet Pol'!AD191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4" t="s">
        <v>54</v>
      </c>
      <c r="C40" s="215"/>
      <c r="D40" s="215"/>
      <c r="E40" s="21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57</v>
      </c>
      <c r="G46" s="129"/>
      <c r="H46" s="129"/>
      <c r="I46" s="217" t="s">
        <v>28</v>
      </c>
      <c r="J46" s="217"/>
    </row>
    <row r="47" spans="1:10" ht="25.5" customHeight="1" x14ac:dyDescent="0.2">
      <c r="A47" s="122"/>
      <c r="B47" s="130" t="s">
        <v>58</v>
      </c>
      <c r="C47" s="219" t="s">
        <v>59</v>
      </c>
      <c r="D47" s="220"/>
      <c r="E47" s="220"/>
      <c r="F47" s="132" t="s">
        <v>23</v>
      </c>
      <c r="G47" s="133"/>
      <c r="H47" s="133"/>
      <c r="I47" s="218">
        <f>'Rozpočet Pol'!G8</f>
        <v>0</v>
      </c>
      <c r="J47" s="218"/>
    </row>
    <row r="48" spans="1:10" ht="25.5" customHeight="1" x14ac:dyDescent="0.2">
      <c r="A48" s="122"/>
      <c r="B48" s="124" t="s">
        <v>60</v>
      </c>
      <c r="C48" s="206" t="s">
        <v>61</v>
      </c>
      <c r="D48" s="207"/>
      <c r="E48" s="207"/>
      <c r="F48" s="134" t="s">
        <v>23</v>
      </c>
      <c r="G48" s="135"/>
      <c r="H48" s="135"/>
      <c r="I48" s="205">
        <f>'Rozpočet Pol'!G51</f>
        <v>0</v>
      </c>
      <c r="J48" s="205"/>
    </row>
    <row r="49" spans="1:10" ht="25.5" customHeight="1" x14ac:dyDescent="0.2">
      <c r="A49" s="122"/>
      <c r="B49" s="124" t="s">
        <v>62</v>
      </c>
      <c r="C49" s="206" t="s">
        <v>63</v>
      </c>
      <c r="D49" s="207"/>
      <c r="E49" s="207"/>
      <c r="F49" s="134" t="s">
        <v>23</v>
      </c>
      <c r="G49" s="135"/>
      <c r="H49" s="135"/>
      <c r="I49" s="205">
        <f>'Rozpočet Pol'!G76</f>
        <v>0</v>
      </c>
      <c r="J49" s="205"/>
    </row>
    <row r="50" spans="1:10" ht="25.5" customHeight="1" x14ac:dyDescent="0.2">
      <c r="A50" s="122"/>
      <c r="B50" s="124" t="s">
        <v>64</v>
      </c>
      <c r="C50" s="206" t="s">
        <v>65</v>
      </c>
      <c r="D50" s="207"/>
      <c r="E50" s="207"/>
      <c r="F50" s="134" t="s">
        <v>23</v>
      </c>
      <c r="G50" s="135"/>
      <c r="H50" s="135"/>
      <c r="I50" s="205">
        <f>'Rozpočet Pol'!G79</f>
        <v>0</v>
      </c>
      <c r="J50" s="205"/>
    </row>
    <row r="51" spans="1:10" ht="25.5" customHeight="1" x14ac:dyDescent="0.2">
      <c r="A51" s="122"/>
      <c r="B51" s="124" t="s">
        <v>66</v>
      </c>
      <c r="C51" s="206" t="s">
        <v>67</v>
      </c>
      <c r="D51" s="207"/>
      <c r="E51" s="207"/>
      <c r="F51" s="134" t="s">
        <v>23</v>
      </c>
      <c r="G51" s="135"/>
      <c r="H51" s="135"/>
      <c r="I51" s="205">
        <f>'Rozpočet Pol'!G89</f>
        <v>0</v>
      </c>
      <c r="J51" s="205"/>
    </row>
    <row r="52" spans="1:10" ht="25.5" customHeight="1" x14ac:dyDescent="0.2">
      <c r="A52" s="122"/>
      <c r="B52" s="124" t="s">
        <v>68</v>
      </c>
      <c r="C52" s="206" t="s">
        <v>69</v>
      </c>
      <c r="D52" s="207"/>
      <c r="E52" s="207"/>
      <c r="F52" s="134" t="s">
        <v>23</v>
      </c>
      <c r="G52" s="135"/>
      <c r="H52" s="135"/>
      <c r="I52" s="205">
        <f>'Rozpočet Pol'!G98</f>
        <v>0</v>
      </c>
      <c r="J52" s="205"/>
    </row>
    <row r="53" spans="1:10" ht="25.5" customHeight="1" x14ac:dyDescent="0.2">
      <c r="A53" s="122"/>
      <c r="B53" s="124" t="s">
        <v>70</v>
      </c>
      <c r="C53" s="206" t="s">
        <v>71</v>
      </c>
      <c r="D53" s="207"/>
      <c r="E53" s="207"/>
      <c r="F53" s="134" t="s">
        <v>23</v>
      </c>
      <c r="G53" s="135"/>
      <c r="H53" s="135"/>
      <c r="I53" s="205">
        <f>'Rozpočet Pol'!G114</f>
        <v>0</v>
      </c>
      <c r="J53" s="205"/>
    </row>
    <row r="54" spans="1:10" ht="25.5" customHeight="1" x14ac:dyDescent="0.2">
      <c r="A54" s="122"/>
      <c r="B54" s="124" t="s">
        <v>72</v>
      </c>
      <c r="C54" s="206" t="s">
        <v>73</v>
      </c>
      <c r="D54" s="207"/>
      <c r="E54" s="207"/>
      <c r="F54" s="134" t="s">
        <v>23</v>
      </c>
      <c r="G54" s="135"/>
      <c r="H54" s="135"/>
      <c r="I54" s="205">
        <f>'Rozpočet Pol'!G140</f>
        <v>0</v>
      </c>
      <c r="J54" s="205"/>
    </row>
    <row r="55" spans="1:10" ht="25.5" customHeight="1" x14ac:dyDescent="0.2">
      <c r="A55" s="122"/>
      <c r="B55" s="124" t="s">
        <v>74</v>
      </c>
      <c r="C55" s="206" t="s">
        <v>75</v>
      </c>
      <c r="D55" s="207"/>
      <c r="E55" s="207"/>
      <c r="F55" s="134" t="s">
        <v>23</v>
      </c>
      <c r="G55" s="135"/>
      <c r="H55" s="135"/>
      <c r="I55" s="205">
        <f>'Rozpočet Pol'!G157</f>
        <v>0</v>
      </c>
      <c r="J55" s="205"/>
    </row>
    <row r="56" spans="1:10" ht="25.5" customHeight="1" x14ac:dyDescent="0.2">
      <c r="A56" s="122"/>
      <c r="B56" s="124" t="s">
        <v>76</v>
      </c>
      <c r="C56" s="206" t="s">
        <v>77</v>
      </c>
      <c r="D56" s="207"/>
      <c r="E56" s="207"/>
      <c r="F56" s="134" t="s">
        <v>24</v>
      </c>
      <c r="G56" s="135"/>
      <c r="H56" s="135"/>
      <c r="I56" s="205">
        <f>'Rozpočet Pol'!G167</f>
        <v>0</v>
      </c>
      <c r="J56" s="205"/>
    </row>
    <row r="57" spans="1:10" ht="25.5" customHeight="1" x14ac:dyDescent="0.2">
      <c r="A57" s="122"/>
      <c r="B57" s="124" t="s">
        <v>78</v>
      </c>
      <c r="C57" s="206" t="s">
        <v>79</v>
      </c>
      <c r="D57" s="207"/>
      <c r="E57" s="207"/>
      <c r="F57" s="134" t="s">
        <v>23</v>
      </c>
      <c r="G57" s="135"/>
      <c r="H57" s="135"/>
      <c r="I57" s="205">
        <f>'Rozpočet Pol'!G172</f>
        <v>0</v>
      </c>
      <c r="J57" s="205"/>
    </row>
    <row r="58" spans="1:10" ht="25.5" customHeight="1" x14ac:dyDescent="0.2">
      <c r="A58" s="122"/>
      <c r="B58" s="124" t="s">
        <v>80</v>
      </c>
      <c r="C58" s="206" t="s">
        <v>26</v>
      </c>
      <c r="D58" s="207"/>
      <c r="E58" s="207"/>
      <c r="F58" s="134" t="s">
        <v>80</v>
      </c>
      <c r="G58" s="135"/>
      <c r="H58" s="135"/>
      <c r="I58" s="205">
        <f>'Rozpočet Pol'!G180</f>
        <v>0</v>
      </c>
      <c r="J58" s="205"/>
    </row>
    <row r="59" spans="1:10" ht="25.5" customHeight="1" x14ac:dyDescent="0.2">
      <c r="A59" s="122"/>
      <c r="B59" s="131" t="s">
        <v>81</v>
      </c>
      <c r="C59" s="209" t="s">
        <v>82</v>
      </c>
      <c r="D59" s="210"/>
      <c r="E59" s="210"/>
      <c r="F59" s="136" t="s">
        <v>24</v>
      </c>
      <c r="G59" s="137"/>
      <c r="H59" s="137"/>
      <c r="I59" s="208">
        <f>'Rozpočet Pol'!G183</f>
        <v>0</v>
      </c>
      <c r="J59" s="208"/>
    </row>
    <row r="60" spans="1:10" ht="25.5" customHeight="1" x14ac:dyDescent="0.2">
      <c r="A60" s="123"/>
      <c r="B60" s="127" t="s">
        <v>1</v>
      </c>
      <c r="C60" s="127"/>
      <c r="D60" s="128"/>
      <c r="E60" s="128"/>
      <c r="F60" s="138"/>
      <c r="G60" s="139"/>
      <c r="H60" s="139"/>
      <c r="I60" s="211">
        <f>SUM(I47:I59)</f>
        <v>0</v>
      </c>
      <c r="J60" s="211"/>
    </row>
    <row r="61" spans="1:10" x14ac:dyDescent="0.2">
      <c r="F61" s="140"/>
      <c r="G61" s="96"/>
      <c r="H61" s="140"/>
      <c r="I61" s="96"/>
      <c r="J61" s="96"/>
    </row>
    <row r="62" spans="1:10" x14ac:dyDescent="0.2">
      <c r="F62" s="140"/>
      <c r="G62" s="96"/>
      <c r="H62" s="140"/>
      <c r="I62" s="96"/>
      <c r="J62" s="96"/>
    </row>
    <row r="63" spans="1:10" x14ac:dyDescent="0.2">
      <c r="F63" s="140"/>
      <c r="G63" s="96"/>
      <c r="H63" s="140"/>
      <c r="I63" s="96"/>
      <c r="J6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41</v>
      </c>
      <c r="B2" s="78"/>
      <c r="C2" s="254"/>
      <c r="D2" s="254"/>
      <c r="E2" s="254"/>
      <c r="F2" s="254"/>
      <c r="G2" s="255"/>
    </row>
    <row r="3" spans="1:7" ht="24.95" hidden="1" customHeight="1" x14ac:dyDescent="0.2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 x14ac:dyDescent="0.2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92"/>
  <sheetViews>
    <sheetView topLeftCell="A33" workbookViewId="0">
      <selection activeCell="F52" sqref="F52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6" t="s">
        <v>6</v>
      </c>
      <c r="B1" s="256"/>
      <c r="C1" s="256"/>
      <c r="D1" s="256"/>
      <c r="E1" s="256"/>
      <c r="F1" s="256"/>
      <c r="G1" s="256"/>
      <c r="AE1" t="s">
        <v>85</v>
      </c>
    </row>
    <row r="2" spans="1:60" ht="25.15" customHeight="1" x14ac:dyDescent="0.2">
      <c r="A2" s="145" t="s">
        <v>84</v>
      </c>
      <c r="B2" s="143"/>
      <c r="C2" s="257" t="s">
        <v>46</v>
      </c>
      <c r="D2" s="258"/>
      <c r="E2" s="258"/>
      <c r="F2" s="258"/>
      <c r="G2" s="259"/>
      <c r="AE2" t="s">
        <v>86</v>
      </c>
    </row>
    <row r="3" spans="1:60" ht="25.15" customHeight="1" x14ac:dyDescent="0.2">
      <c r="A3" s="146" t="s">
        <v>7</v>
      </c>
      <c r="B3" s="144"/>
      <c r="C3" s="260" t="s">
        <v>43</v>
      </c>
      <c r="D3" s="261"/>
      <c r="E3" s="261"/>
      <c r="F3" s="261"/>
      <c r="G3" s="262"/>
      <c r="AE3" t="s">
        <v>87</v>
      </c>
    </row>
    <row r="4" spans="1:60" ht="25.15" hidden="1" customHeight="1" x14ac:dyDescent="0.2">
      <c r="A4" s="146" t="s">
        <v>8</v>
      </c>
      <c r="B4" s="144"/>
      <c r="C4" s="260"/>
      <c r="D4" s="261"/>
      <c r="E4" s="261"/>
      <c r="F4" s="261"/>
      <c r="G4" s="262"/>
      <c r="AE4" t="s">
        <v>88</v>
      </c>
    </row>
    <row r="5" spans="1:60" hidden="1" x14ac:dyDescent="0.2">
      <c r="A5" s="147" t="s">
        <v>89</v>
      </c>
      <c r="B5" s="148"/>
      <c r="C5" s="149"/>
      <c r="D5" s="150"/>
      <c r="E5" s="150"/>
      <c r="F5" s="150"/>
      <c r="G5" s="151"/>
      <c r="AE5" t="s">
        <v>90</v>
      </c>
    </row>
    <row r="7" spans="1:60" ht="38.25" x14ac:dyDescent="0.2">
      <c r="A7" s="156" t="s">
        <v>91</v>
      </c>
      <c r="B7" s="157" t="s">
        <v>92</v>
      </c>
      <c r="C7" s="157" t="s">
        <v>93</v>
      </c>
      <c r="D7" s="156" t="s">
        <v>94</v>
      </c>
      <c r="E7" s="156" t="s">
        <v>95</v>
      </c>
      <c r="F7" s="152" t="s">
        <v>96</v>
      </c>
      <c r="G7" s="177" t="s">
        <v>28</v>
      </c>
      <c r="H7" s="178" t="s">
        <v>29</v>
      </c>
      <c r="I7" s="178" t="s">
        <v>97</v>
      </c>
      <c r="J7" s="178" t="s">
        <v>30</v>
      </c>
      <c r="K7" s="178" t="s">
        <v>98</v>
      </c>
      <c r="L7" s="178" t="s">
        <v>99</v>
      </c>
      <c r="M7" s="178" t="s">
        <v>100</v>
      </c>
      <c r="N7" s="178" t="s">
        <v>101</v>
      </c>
      <c r="O7" s="178" t="s">
        <v>102</v>
      </c>
      <c r="P7" s="178" t="s">
        <v>103</v>
      </c>
      <c r="Q7" s="178" t="s">
        <v>104</v>
      </c>
      <c r="R7" s="178" t="s">
        <v>105</v>
      </c>
      <c r="S7" s="178" t="s">
        <v>106</v>
      </c>
      <c r="T7" s="178" t="s">
        <v>107</v>
      </c>
      <c r="U7" s="159" t="s">
        <v>108</v>
      </c>
    </row>
    <row r="8" spans="1:60" x14ac:dyDescent="0.2">
      <c r="A8" s="179" t="s">
        <v>109</v>
      </c>
      <c r="B8" s="180" t="s">
        <v>58</v>
      </c>
      <c r="C8" s="181" t="s">
        <v>59</v>
      </c>
      <c r="D8" s="182"/>
      <c r="E8" s="183"/>
      <c r="F8" s="184"/>
      <c r="G8" s="184"/>
      <c r="H8" s="184"/>
      <c r="I8" s="184">
        <f>SUM(I9:I50)</f>
        <v>0</v>
      </c>
      <c r="J8" s="184"/>
      <c r="K8" s="184">
        <f>SUM(K9:K50)</f>
        <v>0</v>
      </c>
      <c r="L8" s="184"/>
      <c r="M8" s="184">
        <f>SUM(M9:M50)</f>
        <v>0</v>
      </c>
      <c r="N8" s="158"/>
      <c r="O8" s="158">
        <f>SUM(O9:O50)</f>
        <v>0</v>
      </c>
      <c r="P8" s="158"/>
      <c r="Q8" s="158">
        <f>SUM(Q9:Q50)</f>
        <v>0</v>
      </c>
      <c r="R8" s="158"/>
      <c r="S8" s="158"/>
      <c r="T8" s="179"/>
      <c r="U8" s="158">
        <f>SUM(U9:U50)</f>
        <v>0</v>
      </c>
      <c r="AE8" t="s">
        <v>110</v>
      </c>
    </row>
    <row r="9" spans="1:60" outlineLevel="1" x14ac:dyDescent="0.2">
      <c r="A9" s="154">
        <v>1</v>
      </c>
      <c r="B9" s="160" t="s">
        <v>111</v>
      </c>
      <c r="C9" s="197" t="s">
        <v>59</v>
      </c>
      <c r="D9" s="162" t="s">
        <v>111</v>
      </c>
      <c r="E9" s="170"/>
      <c r="F9" s="174"/>
      <c r="G9" s="175"/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</v>
      </c>
      <c r="U9" s="163">
        <f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112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8" t="s">
        <v>113</v>
      </c>
      <c r="D10" s="165"/>
      <c r="E10" s="171"/>
      <c r="F10" s="175"/>
      <c r="G10" s="175"/>
      <c r="H10" s="175"/>
      <c r="I10" s="175"/>
      <c r="J10" s="175"/>
      <c r="K10" s="175"/>
      <c r="L10" s="175"/>
      <c r="M10" s="175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114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8" t="s">
        <v>115</v>
      </c>
      <c r="D11" s="165"/>
      <c r="E11" s="171"/>
      <c r="F11" s="175"/>
      <c r="G11" s="175"/>
      <c r="H11" s="175"/>
      <c r="I11" s="175"/>
      <c r="J11" s="175"/>
      <c r="K11" s="175"/>
      <c r="L11" s="175"/>
      <c r="M11" s="175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114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8" t="s">
        <v>116</v>
      </c>
      <c r="D12" s="165"/>
      <c r="E12" s="171"/>
      <c r="F12" s="175"/>
      <c r="G12" s="175"/>
      <c r="H12" s="175"/>
      <c r="I12" s="175"/>
      <c r="J12" s="175"/>
      <c r="K12" s="175"/>
      <c r="L12" s="175"/>
      <c r="M12" s="175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114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8" t="s">
        <v>117</v>
      </c>
      <c r="D13" s="165"/>
      <c r="E13" s="171"/>
      <c r="F13" s="175"/>
      <c r="G13" s="175"/>
      <c r="H13" s="175"/>
      <c r="I13" s="175"/>
      <c r="J13" s="175"/>
      <c r="K13" s="175"/>
      <c r="L13" s="175"/>
      <c r="M13" s="175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114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8" t="s">
        <v>118</v>
      </c>
      <c r="D14" s="165"/>
      <c r="E14" s="171"/>
      <c r="F14" s="175"/>
      <c r="G14" s="175"/>
      <c r="H14" s="175"/>
      <c r="I14" s="175"/>
      <c r="J14" s="175"/>
      <c r="K14" s="175"/>
      <c r="L14" s="175"/>
      <c r="M14" s="175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114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8" t="s">
        <v>119</v>
      </c>
      <c r="D15" s="165"/>
      <c r="E15" s="171"/>
      <c r="F15" s="175"/>
      <c r="G15" s="175"/>
      <c r="H15" s="175"/>
      <c r="I15" s="175"/>
      <c r="J15" s="175"/>
      <c r="K15" s="175"/>
      <c r="L15" s="175"/>
      <c r="M15" s="175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114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8" t="s">
        <v>120</v>
      </c>
      <c r="D16" s="165"/>
      <c r="E16" s="171"/>
      <c r="F16" s="175"/>
      <c r="G16" s="175"/>
      <c r="H16" s="175"/>
      <c r="I16" s="175"/>
      <c r="J16" s="175"/>
      <c r="K16" s="175"/>
      <c r="L16" s="175"/>
      <c r="M16" s="175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114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8" t="s">
        <v>121</v>
      </c>
      <c r="D17" s="165"/>
      <c r="E17" s="171"/>
      <c r="F17" s="175"/>
      <c r="G17" s="175"/>
      <c r="H17" s="175"/>
      <c r="I17" s="175"/>
      <c r="J17" s="175"/>
      <c r="K17" s="175"/>
      <c r="L17" s="175"/>
      <c r="M17" s="175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114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8" t="s">
        <v>122</v>
      </c>
      <c r="D18" s="165"/>
      <c r="E18" s="171"/>
      <c r="F18" s="175"/>
      <c r="G18" s="175"/>
      <c r="H18" s="175"/>
      <c r="I18" s="175"/>
      <c r="J18" s="175"/>
      <c r="K18" s="175"/>
      <c r="L18" s="175"/>
      <c r="M18" s="175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114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198" t="s">
        <v>123</v>
      </c>
      <c r="D19" s="165"/>
      <c r="E19" s="171"/>
      <c r="F19" s="175"/>
      <c r="G19" s="175"/>
      <c r="H19" s="175"/>
      <c r="I19" s="175"/>
      <c r="J19" s="175"/>
      <c r="K19" s="175"/>
      <c r="L19" s="175"/>
      <c r="M19" s="175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114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8" t="s">
        <v>124</v>
      </c>
      <c r="D20" s="165"/>
      <c r="E20" s="171"/>
      <c r="F20" s="175"/>
      <c r="G20" s="175"/>
      <c r="H20" s="175"/>
      <c r="I20" s="175"/>
      <c r="J20" s="175"/>
      <c r="K20" s="175"/>
      <c r="L20" s="175"/>
      <c r="M20" s="175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114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8" t="s">
        <v>125</v>
      </c>
      <c r="D21" s="165"/>
      <c r="E21" s="171"/>
      <c r="F21" s="175"/>
      <c r="G21" s="175"/>
      <c r="H21" s="175"/>
      <c r="I21" s="175"/>
      <c r="J21" s="175"/>
      <c r="K21" s="175"/>
      <c r="L21" s="175"/>
      <c r="M21" s="175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114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8" t="s">
        <v>126</v>
      </c>
      <c r="D22" s="165"/>
      <c r="E22" s="171"/>
      <c r="F22" s="175"/>
      <c r="G22" s="175"/>
      <c r="H22" s="175"/>
      <c r="I22" s="175"/>
      <c r="J22" s="175"/>
      <c r="K22" s="175"/>
      <c r="L22" s="175"/>
      <c r="M22" s="175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114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8" t="s">
        <v>127</v>
      </c>
      <c r="D23" s="165"/>
      <c r="E23" s="171"/>
      <c r="F23" s="175"/>
      <c r="G23" s="175"/>
      <c r="H23" s="175"/>
      <c r="I23" s="175"/>
      <c r="J23" s="175"/>
      <c r="K23" s="175"/>
      <c r="L23" s="175"/>
      <c r="M23" s="175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114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8" t="s">
        <v>128</v>
      </c>
      <c r="D24" s="165"/>
      <c r="E24" s="171"/>
      <c r="F24" s="175"/>
      <c r="G24" s="175"/>
      <c r="H24" s="175"/>
      <c r="I24" s="175"/>
      <c r="J24" s="175"/>
      <c r="K24" s="175"/>
      <c r="L24" s="175"/>
      <c r="M24" s="175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114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8" t="s">
        <v>129</v>
      </c>
      <c r="D25" s="165"/>
      <c r="E25" s="171"/>
      <c r="F25" s="175"/>
      <c r="G25" s="175"/>
      <c r="H25" s="175"/>
      <c r="I25" s="175"/>
      <c r="J25" s="175"/>
      <c r="K25" s="175"/>
      <c r="L25" s="175"/>
      <c r="M25" s="175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114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8" t="s">
        <v>130</v>
      </c>
      <c r="D26" s="165"/>
      <c r="E26" s="171"/>
      <c r="F26" s="175"/>
      <c r="G26" s="175"/>
      <c r="H26" s="175"/>
      <c r="I26" s="175"/>
      <c r="J26" s="175"/>
      <c r="K26" s="175"/>
      <c r="L26" s="175"/>
      <c r="M26" s="175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114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0"/>
      <c r="C27" s="198" t="s">
        <v>131</v>
      </c>
      <c r="D27" s="165"/>
      <c r="E27" s="171"/>
      <c r="F27" s="175"/>
      <c r="G27" s="175"/>
      <c r="H27" s="175"/>
      <c r="I27" s="175"/>
      <c r="J27" s="175"/>
      <c r="K27" s="175"/>
      <c r="L27" s="175"/>
      <c r="M27" s="175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114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8" t="s">
        <v>132</v>
      </c>
      <c r="D28" s="165"/>
      <c r="E28" s="171"/>
      <c r="F28" s="175"/>
      <c r="G28" s="175"/>
      <c r="H28" s="175"/>
      <c r="I28" s="175"/>
      <c r="J28" s="175"/>
      <c r="K28" s="175"/>
      <c r="L28" s="175"/>
      <c r="M28" s="175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114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8" t="s">
        <v>133</v>
      </c>
      <c r="D29" s="165"/>
      <c r="E29" s="171"/>
      <c r="F29" s="175"/>
      <c r="G29" s="175"/>
      <c r="H29" s="175"/>
      <c r="I29" s="175"/>
      <c r="J29" s="175"/>
      <c r="K29" s="175"/>
      <c r="L29" s="175"/>
      <c r="M29" s="175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114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8" t="s">
        <v>134</v>
      </c>
      <c r="D30" s="165"/>
      <c r="E30" s="171"/>
      <c r="F30" s="175"/>
      <c r="G30" s="175"/>
      <c r="H30" s="175"/>
      <c r="I30" s="175"/>
      <c r="J30" s="175"/>
      <c r="K30" s="175"/>
      <c r="L30" s="175"/>
      <c r="M30" s="175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114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8" t="s">
        <v>135</v>
      </c>
      <c r="D31" s="165"/>
      <c r="E31" s="171"/>
      <c r="F31" s="175"/>
      <c r="G31" s="175"/>
      <c r="H31" s="175"/>
      <c r="I31" s="175"/>
      <c r="J31" s="175"/>
      <c r="K31" s="175"/>
      <c r="L31" s="175"/>
      <c r="M31" s="175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114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0"/>
      <c r="C32" s="198" t="s">
        <v>136</v>
      </c>
      <c r="D32" s="165"/>
      <c r="E32" s="171"/>
      <c r="F32" s="175"/>
      <c r="G32" s="175"/>
      <c r="H32" s="175"/>
      <c r="I32" s="175"/>
      <c r="J32" s="175"/>
      <c r="K32" s="175"/>
      <c r="L32" s="175"/>
      <c r="M32" s="175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114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8" t="s">
        <v>137</v>
      </c>
      <c r="D33" s="165"/>
      <c r="E33" s="171"/>
      <c r="F33" s="175"/>
      <c r="G33" s="175"/>
      <c r="H33" s="175"/>
      <c r="I33" s="175"/>
      <c r="J33" s="175"/>
      <c r="K33" s="175"/>
      <c r="L33" s="175"/>
      <c r="M33" s="175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114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0"/>
      <c r="C34" s="198" t="s">
        <v>138</v>
      </c>
      <c r="D34" s="165"/>
      <c r="E34" s="171"/>
      <c r="F34" s="175"/>
      <c r="G34" s="175"/>
      <c r="H34" s="175"/>
      <c r="I34" s="175"/>
      <c r="J34" s="175"/>
      <c r="K34" s="175"/>
      <c r="L34" s="175"/>
      <c r="M34" s="175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114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8" t="s">
        <v>139</v>
      </c>
      <c r="D35" s="165"/>
      <c r="E35" s="171"/>
      <c r="F35" s="175"/>
      <c r="G35" s="175"/>
      <c r="H35" s="175"/>
      <c r="I35" s="175"/>
      <c r="J35" s="175"/>
      <c r="K35" s="175"/>
      <c r="L35" s="175"/>
      <c r="M35" s="175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114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0"/>
      <c r="C36" s="198" t="s">
        <v>140</v>
      </c>
      <c r="D36" s="165"/>
      <c r="E36" s="171"/>
      <c r="F36" s="175"/>
      <c r="G36" s="175"/>
      <c r="H36" s="175"/>
      <c r="I36" s="175"/>
      <c r="J36" s="175"/>
      <c r="K36" s="175"/>
      <c r="L36" s="175"/>
      <c r="M36" s="175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114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8" t="s">
        <v>141</v>
      </c>
      <c r="D37" s="165"/>
      <c r="E37" s="171"/>
      <c r="F37" s="175"/>
      <c r="G37" s="175"/>
      <c r="H37" s="175"/>
      <c r="I37" s="175"/>
      <c r="J37" s="175"/>
      <c r="K37" s="175"/>
      <c r="L37" s="175"/>
      <c r="M37" s="175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114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0"/>
      <c r="C38" s="198" t="s">
        <v>142</v>
      </c>
      <c r="D38" s="165"/>
      <c r="E38" s="171"/>
      <c r="F38" s="175"/>
      <c r="G38" s="175"/>
      <c r="H38" s="175"/>
      <c r="I38" s="175"/>
      <c r="J38" s="175"/>
      <c r="K38" s="175"/>
      <c r="L38" s="175"/>
      <c r="M38" s="175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114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0"/>
      <c r="C39" s="198" t="s">
        <v>143</v>
      </c>
      <c r="D39" s="165"/>
      <c r="E39" s="171"/>
      <c r="F39" s="175"/>
      <c r="G39" s="175"/>
      <c r="H39" s="175"/>
      <c r="I39" s="175"/>
      <c r="J39" s="175"/>
      <c r="K39" s="175"/>
      <c r="L39" s="175"/>
      <c r="M39" s="175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114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0"/>
      <c r="C40" s="198" t="s">
        <v>144</v>
      </c>
      <c r="D40" s="165"/>
      <c r="E40" s="171"/>
      <c r="F40" s="175"/>
      <c r="G40" s="175"/>
      <c r="H40" s="175"/>
      <c r="I40" s="175"/>
      <c r="J40" s="175"/>
      <c r="K40" s="175"/>
      <c r="L40" s="175"/>
      <c r="M40" s="175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114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198" t="s">
        <v>145</v>
      </c>
      <c r="D41" s="165"/>
      <c r="E41" s="171"/>
      <c r="F41" s="175"/>
      <c r="G41" s="175"/>
      <c r="H41" s="175"/>
      <c r="I41" s="175"/>
      <c r="J41" s="175"/>
      <c r="K41" s="175"/>
      <c r="L41" s="175"/>
      <c r="M41" s="175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114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8" t="s">
        <v>146</v>
      </c>
      <c r="D42" s="165"/>
      <c r="E42" s="171"/>
      <c r="F42" s="175"/>
      <c r="G42" s="175"/>
      <c r="H42" s="175"/>
      <c r="I42" s="175"/>
      <c r="J42" s="175"/>
      <c r="K42" s="175"/>
      <c r="L42" s="175"/>
      <c r="M42" s="175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114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0"/>
      <c r="C43" s="198" t="s">
        <v>147</v>
      </c>
      <c r="D43" s="165"/>
      <c r="E43" s="171"/>
      <c r="F43" s="175"/>
      <c r="G43" s="175"/>
      <c r="H43" s="175"/>
      <c r="I43" s="175"/>
      <c r="J43" s="175"/>
      <c r="K43" s="175"/>
      <c r="L43" s="175"/>
      <c r="M43" s="175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114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0"/>
      <c r="C44" s="198" t="s">
        <v>148</v>
      </c>
      <c r="D44" s="165"/>
      <c r="E44" s="171"/>
      <c r="F44" s="175"/>
      <c r="G44" s="175"/>
      <c r="H44" s="175"/>
      <c r="I44" s="175"/>
      <c r="J44" s="175"/>
      <c r="K44" s="175"/>
      <c r="L44" s="175"/>
      <c r="M44" s="175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114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/>
      <c r="B45" s="160"/>
      <c r="C45" s="198" t="s">
        <v>149</v>
      </c>
      <c r="D45" s="165"/>
      <c r="E45" s="171"/>
      <c r="F45" s="175"/>
      <c r="G45" s="175"/>
      <c r="H45" s="175"/>
      <c r="I45" s="175"/>
      <c r="J45" s="175"/>
      <c r="K45" s="175"/>
      <c r="L45" s="175"/>
      <c r="M45" s="175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114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0"/>
      <c r="C46" s="198" t="s">
        <v>150</v>
      </c>
      <c r="D46" s="165"/>
      <c r="E46" s="171"/>
      <c r="F46" s="175"/>
      <c r="G46" s="175"/>
      <c r="H46" s="175"/>
      <c r="I46" s="175"/>
      <c r="J46" s="175"/>
      <c r="K46" s="175"/>
      <c r="L46" s="175"/>
      <c r="M46" s="175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114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/>
      <c r="B47" s="160"/>
      <c r="C47" s="198" t="s">
        <v>151</v>
      </c>
      <c r="D47" s="165"/>
      <c r="E47" s="171"/>
      <c r="F47" s="175"/>
      <c r="G47" s="175"/>
      <c r="H47" s="175"/>
      <c r="I47" s="175"/>
      <c r="J47" s="175"/>
      <c r="K47" s="175"/>
      <c r="L47" s="175"/>
      <c r="M47" s="175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114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54"/>
      <c r="B48" s="160"/>
      <c r="C48" s="198" t="s">
        <v>152</v>
      </c>
      <c r="D48" s="165"/>
      <c r="E48" s="171"/>
      <c r="F48" s="175"/>
      <c r="G48" s="175"/>
      <c r="H48" s="175"/>
      <c r="I48" s="175"/>
      <c r="J48" s="175"/>
      <c r="K48" s="175"/>
      <c r="L48" s="175"/>
      <c r="M48" s="175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114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/>
      <c r="B49" s="160"/>
      <c r="C49" s="198" t="s">
        <v>153</v>
      </c>
      <c r="D49" s="165"/>
      <c r="E49" s="171"/>
      <c r="F49" s="175"/>
      <c r="G49" s="175"/>
      <c r="H49" s="175"/>
      <c r="I49" s="175"/>
      <c r="J49" s="175"/>
      <c r="K49" s="175"/>
      <c r="L49" s="175"/>
      <c r="M49" s="175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114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 x14ac:dyDescent="0.2">
      <c r="A50" s="154"/>
      <c r="B50" s="160"/>
      <c r="C50" s="198" t="s">
        <v>154</v>
      </c>
      <c r="D50" s="165"/>
      <c r="E50" s="171"/>
      <c r="F50" s="175"/>
      <c r="G50" s="175"/>
      <c r="H50" s="175"/>
      <c r="I50" s="175"/>
      <c r="J50" s="175"/>
      <c r="K50" s="175"/>
      <c r="L50" s="175"/>
      <c r="M50" s="175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114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x14ac:dyDescent="0.2">
      <c r="A51" s="155" t="s">
        <v>109</v>
      </c>
      <c r="B51" s="161" t="s">
        <v>60</v>
      </c>
      <c r="C51" s="199" t="s">
        <v>61</v>
      </c>
      <c r="D51" s="166"/>
      <c r="E51" s="172"/>
      <c r="F51" s="176"/>
      <c r="G51" s="176">
        <f>SUMIF(AE52:AE75,"&lt;&gt;NOR",G52:G75)</f>
        <v>0</v>
      </c>
      <c r="H51" s="176"/>
      <c r="I51" s="176">
        <f>SUM(I52:I75)</f>
        <v>0</v>
      </c>
      <c r="J51" s="176"/>
      <c r="K51" s="176">
        <f>SUM(K52:K75)</f>
        <v>0</v>
      </c>
      <c r="L51" s="176"/>
      <c r="M51" s="176">
        <f>SUM(M52:M75)</f>
        <v>0</v>
      </c>
      <c r="N51" s="167"/>
      <c r="O51" s="167">
        <f>SUM(O52:O75)</f>
        <v>0</v>
      </c>
      <c r="P51" s="167"/>
      <c r="Q51" s="167">
        <f>SUM(Q52:Q75)</f>
        <v>0</v>
      </c>
      <c r="R51" s="167"/>
      <c r="S51" s="167"/>
      <c r="T51" s="168"/>
      <c r="U51" s="167">
        <f>SUM(U52:U75)</f>
        <v>136.03000000000003</v>
      </c>
      <c r="AE51" t="s">
        <v>110</v>
      </c>
    </row>
    <row r="52" spans="1:60" outlineLevel="1" x14ac:dyDescent="0.2">
      <c r="A52" s="154">
        <v>2</v>
      </c>
      <c r="B52" s="160" t="s">
        <v>155</v>
      </c>
      <c r="C52" s="197" t="s">
        <v>156</v>
      </c>
      <c r="D52" s="162" t="s">
        <v>157</v>
      </c>
      <c r="E52" s="170">
        <v>3.7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21</v>
      </c>
      <c r="M52" s="175">
        <f>G52*(1+L52/100)</f>
        <v>0</v>
      </c>
      <c r="N52" s="163">
        <v>0</v>
      </c>
      <c r="O52" s="163">
        <f>ROUND(E52*N52,5)</f>
        <v>0</v>
      </c>
      <c r="P52" s="163">
        <v>0</v>
      </c>
      <c r="Q52" s="163">
        <f>ROUND(E52*P52,5)</f>
        <v>0</v>
      </c>
      <c r="R52" s="163"/>
      <c r="S52" s="163"/>
      <c r="T52" s="164">
        <v>4.6550000000000002</v>
      </c>
      <c r="U52" s="163">
        <f>ROUND(E52*T52,2)</f>
        <v>17.22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112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0"/>
      <c r="C53" s="198" t="s">
        <v>158</v>
      </c>
      <c r="D53" s="165"/>
      <c r="E53" s="171"/>
      <c r="F53" s="175"/>
      <c r="G53" s="175"/>
      <c r="H53" s="175"/>
      <c r="I53" s="175"/>
      <c r="J53" s="175"/>
      <c r="K53" s="175"/>
      <c r="L53" s="175"/>
      <c r="M53" s="175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114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198" t="s">
        <v>159</v>
      </c>
      <c r="D54" s="165"/>
      <c r="E54" s="171"/>
      <c r="F54" s="175"/>
      <c r="G54" s="175"/>
      <c r="H54" s="175"/>
      <c r="I54" s="175"/>
      <c r="J54" s="175"/>
      <c r="K54" s="175"/>
      <c r="L54" s="175"/>
      <c r="M54" s="175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114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0"/>
      <c r="C55" s="198" t="s">
        <v>148</v>
      </c>
      <c r="D55" s="165"/>
      <c r="E55" s="171"/>
      <c r="F55" s="175"/>
      <c r="G55" s="175"/>
      <c r="H55" s="175"/>
      <c r="I55" s="175"/>
      <c r="J55" s="175"/>
      <c r="K55" s="175"/>
      <c r="L55" s="175"/>
      <c r="M55" s="175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114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198" t="s">
        <v>160</v>
      </c>
      <c r="D56" s="165"/>
      <c r="E56" s="171">
        <v>0.7</v>
      </c>
      <c r="F56" s="175"/>
      <c r="G56" s="175"/>
      <c r="H56" s="175"/>
      <c r="I56" s="175"/>
      <c r="J56" s="175"/>
      <c r="K56" s="175"/>
      <c r="L56" s="175"/>
      <c r="M56" s="175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114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0"/>
      <c r="C57" s="200" t="s">
        <v>161</v>
      </c>
      <c r="D57" s="169"/>
      <c r="E57" s="173">
        <v>0.7</v>
      </c>
      <c r="F57" s="175"/>
      <c r="G57" s="175"/>
      <c r="H57" s="175"/>
      <c r="I57" s="175"/>
      <c r="J57" s="175"/>
      <c r="K57" s="175"/>
      <c r="L57" s="175"/>
      <c r="M57" s="175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114</v>
      </c>
      <c r="AF57" s="153">
        <v>1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54"/>
      <c r="B58" s="160"/>
      <c r="C58" s="198" t="s">
        <v>162</v>
      </c>
      <c r="D58" s="165"/>
      <c r="E58" s="171">
        <v>3</v>
      </c>
      <c r="F58" s="175"/>
      <c r="G58" s="175"/>
      <c r="H58" s="175"/>
      <c r="I58" s="175"/>
      <c r="J58" s="175"/>
      <c r="K58" s="175"/>
      <c r="L58" s="175"/>
      <c r="M58" s="175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114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0"/>
      <c r="C59" s="200" t="s">
        <v>161</v>
      </c>
      <c r="D59" s="169"/>
      <c r="E59" s="173">
        <v>3</v>
      </c>
      <c r="F59" s="175"/>
      <c r="G59" s="175"/>
      <c r="H59" s="175"/>
      <c r="I59" s="175"/>
      <c r="J59" s="175"/>
      <c r="K59" s="175"/>
      <c r="L59" s="175"/>
      <c r="M59" s="175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114</v>
      </c>
      <c r="AF59" s="153">
        <v>1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54">
        <v>3</v>
      </c>
      <c r="B60" s="160" t="s">
        <v>163</v>
      </c>
      <c r="C60" s="197" t="s">
        <v>164</v>
      </c>
      <c r="D60" s="162" t="s">
        <v>157</v>
      </c>
      <c r="E60" s="170">
        <v>3.7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21</v>
      </c>
      <c r="M60" s="175">
        <f>G60*(1+L60/100)</f>
        <v>0</v>
      </c>
      <c r="N60" s="163">
        <v>0</v>
      </c>
      <c r="O60" s="163">
        <f>ROUND(E60*N60,5)</f>
        <v>0</v>
      </c>
      <c r="P60" s="163">
        <v>0</v>
      </c>
      <c r="Q60" s="163">
        <f>ROUND(E60*P60,5)</f>
        <v>0</v>
      </c>
      <c r="R60" s="163"/>
      <c r="S60" s="163"/>
      <c r="T60" s="164">
        <v>0.66800000000000004</v>
      </c>
      <c r="U60" s="163">
        <f>ROUND(E60*T60,2)</f>
        <v>2.4700000000000002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112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4</v>
      </c>
      <c r="B61" s="160" t="s">
        <v>165</v>
      </c>
      <c r="C61" s="197" t="s">
        <v>166</v>
      </c>
      <c r="D61" s="162" t="s">
        <v>157</v>
      </c>
      <c r="E61" s="170">
        <v>16</v>
      </c>
      <c r="F61" s="174"/>
      <c r="G61" s="175">
        <f>ROUND(E61*F61,2)</f>
        <v>0</v>
      </c>
      <c r="H61" s="174"/>
      <c r="I61" s="175">
        <f>ROUND(E61*H61,2)</f>
        <v>0</v>
      </c>
      <c r="J61" s="174"/>
      <c r="K61" s="175">
        <f>ROUND(E61*J61,2)</f>
        <v>0</v>
      </c>
      <c r="L61" s="175">
        <v>21</v>
      </c>
      <c r="M61" s="175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0.495</v>
      </c>
      <c r="U61" s="163">
        <f>ROUND(E61*T61,2)</f>
        <v>7.92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112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0"/>
      <c r="C62" s="198" t="s">
        <v>167</v>
      </c>
      <c r="D62" s="165"/>
      <c r="E62" s="171">
        <v>7.4</v>
      </c>
      <c r="F62" s="175"/>
      <c r="G62" s="175"/>
      <c r="H62" s="175"/>
      <c r="I62" s="175"/>
      <c r="J62" s="175"/>
      <c r="K62" s="175"/>
      <c r="L62" s="175"/>
      <c r="M62" s="175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114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0"/>
      <c r="C63" s="200" t="s">
        <v>161</v>
      </c>
      <c r="D63" s="169"/>
      <c r="E63" s="173">
        <v>7.4</v>
      </c>
      <c r="F63" s="175"/>
      <c r="G63" s="175"/>
      <c r="H63" s="175"/>
      <c r="I63" s="175"/>
      <c r="J63" s="175"/>
      <c r="K63" s="175"/>
      <c r="L63" s="175"/>
      <c r="M63" s="175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114</v>
      </c>
      <c r="AF63" s="153">
        <v>1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0"/>
      <c r="C64" s="198" t="s">
        <v>168</v>
      </c>
      <c r="D64" s="165"/>
      <c r="E64" s="171">
        <v>8.6</v>
      </c>
      <c r="F64" s="175"/>
      <c r="G64" s="175"/>
      <c r="H64" s="175"/>
      <c r="I64" s="175"/>
      <c r="J64" s="175"/>
      <c r="K64" s="175"/>
      <c r="L64" s="175"/>
      <c r="M64" s="175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114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/>
      <c r="B65" s="160"/>
      <c r="C65" s="200" t="s">
        <v>161</v>
      </c>
      <c r="D65" s="169"/>
      <c r="E65" s="173">
        <v>8.6</v>
      </c>
      <c r="F65" s="175"/>
      <c r="G65" s="175"/>
      <c r="H65" s="175"/>
      <c r="I65" s="175"/>
      <c r="J65" s="175"/>
      <c r="K65" s="175"/>
      <c r="L65" s="175"/>
      <c r="M65" s="175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114</v>
      </c>
      <c r="AF65" s="153">
        <v>1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54">
        <v>5</v>
      </c>
      <c r="B66" s="160" t="s">
        <v>169</v>
      </c>
      <c r="C66" s="197" t="s">
        <v>170</v>
      </c>
      <c r="D66" s="162" t="s">
        <v>157</v>
      </c>
      <c r="E66" s="170">
        <v>235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63">
        <v>0</v>
      </c>
      <c r="O66" s="163">
        <f>ROUND(E66*N66,5)</f>
        <v>0</v>
      </c>
      <c r="P66" s="163">
        <v>0</v>
      </c>
      <c r="Q66" s="163">
        <f>ROUND(E66*P66,5)</f>
        <v>0</v>
      </c>
      <c r="R66" s="163"/>
      <c r="S66" s="163"/>
      <c r="T66" s="164">
        <v>0.20399999999999999</v>
      </c>
      <c r="U66" s="163">
        <f>ROUND(E66*T66,2)</f>
        <v>47.94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112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6</v>
      </c>
      <c r="B67" s="160" t="s">
        <v>171</v>
      </c>
      <c r="C67" s="197" t="s">
        <v>172</v>
      </c>
      <c r="D67" s="162" t="s">
        <v>157</v>
      </c>
      <c r="E67" s="170">
        <v>179.7</v>
      </c>
      <c r="F67" s="174"/>
      <c r="G67" s="175">
        <f>ROUND(E67*F67,2)</f>
        <v>0</v>
      </c>
      <c r="H67" s="174"/>
      <c r="I67" s="175">
        <f>ROUND(E67*H67,2)</f>
        <v>0</v>
      </c>
      <c r="J67" s="174"/>
      <c r="K67" s="175">
        <f>ROUND(E67*J67,2)</f>
        <v>0</v>
      </c>
      <c r="L67" s="175">
        <v>21</v>
      </c>
      <c r="M67" s="175">
        <f>G67*(1+L67/100)</f>
        <v>0</v>
      </c>
      <c r="N67" s="163">
        <v>0</v>
      </c>
      <c r="O67" s="163">
        <f>ROUND(E67*N67,5)</f>
        <v>0</v>
      </c>
      <c r="P67" s="163">
        <v>0</v>
      </c>
      <c r="Q67" s="163">
        <f>ROUND(E67*P67,5)</f>
        <v>0</v>
      </c>
      <c r="R67" s="163"/>
      <c r="S67" s="163"/>
      <c r="T67" s="164">
        <v>1.0999999999999999E-2</v>
      </c>
      <c r="U67" s="163">
        <f>ROUND(E67*T67,2)</f>
        <v>1.98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112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0"/>
      <c r="C68" s="198" t="s">
        <v>173</v>
      </c>
      <c r="D68" s="165"/>
      <c r="E68" s="171"/>
      <c r="F68" s="175"/>
      <c r="G68" s="175"/>
      <c r="H68" s="175"/>
      <c r="I68" s="175"/>
      <c r="J68" s="175"/>
      <c r="K68" s="175"/>
      <c r="L68" s="175"/>
      <c r="M68" s="175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114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/>
      <c r="B69" s="160"/>
      <c r="C69" s="198" t="s">
        <v>174</v>
      </c>
      <c r="D69" s="165"/>
      <c r="E69" s="171">
        <v>179.7</v>
      </c>
      <c r="F69" s="175"/>
      <c r="G69" s="175"/>
      <c r="H69" s="175"/>
      <c r="I69" s="175"/>
      <c r="J69" s="175"/>
      <c r="K69" s="175"/>
      <c r="L69" s="175"/>
      <c r="M69" s="175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114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>
        <v>7</v>
      </c>
      <c r="B70" s="160" t="s">
        <v>175</v>
      </c>
      <c r="C70" s="197" t="s">
        <v>176</v>
      </c>
      <c r="D70" s="162" t="s">
        <v>157</v>
      </c>
      <c r="E70" s="170">
        <v>1617.3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63">
        <v>0</v>
      </c>
      <c r="O70" s="163">
        <f>ROUND(E70*N70,5)</f>
        <v>0</v>
      </c>
      <c r="P70" s="163">
        <v>0</v>
      </c>
      <c r="Q70" s="163">
        <f>ROUND(E70*P70,5)</f>
        <v>0</v>
      </c>
      <c r="R70" s="163"/>
      <c r="S70" s="163"/>
      <c r="T70" s="164">
        <v>0</v>
      </c>
      <c r="U70" s="163">
        <f>ROUND(E70*T70,2)</f>
        <v>0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112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0"/>
      <c r="C71" s="198" t="s">
        <v>177</v>
      </c>
      <c r="D71" s="165"/>
      <c r="E71" s="171">
        <v>1617.3</v>
      </c>
      <c r="F71" s="175"/>
      <c r="G71" s="175"/>
      <c r="H71" s="175"/>
      <c r="I71" s="175"/>
      <c r="J71" s="175"/>
      <c r="K71" s="175"/>
      <c r="L71" s="175"/>
      <c r="M71" s="175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114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>
        <v>8</v>
      </c>
      <c r="B72" s="160" t="s">
        <v>178</v>
      </c>
      <c r="C72" s="197" t="s">
        <v>179</v>
      </c>
      <c r="D72" s="162" t="s">
        <v>157</v>
      </c>
      <c r="E72" s="170">
        <v>179.7</v>
      </c>
      <c r="F72" s="174"/>
      <c r="G72" s="175">
        <f>ROUND(E72*F72,2)</f>
        <v>0</v>
      </c>
      <c r="H72" s="174"/>
      <c r="I72" s="175">
        <f>ROUND(E72*H72,2)</f>
        <v>0</v>
      </c>
      <c r="J72" s="174"/>
      <c r="K72" s="175">
        <f>ROUND(E72*J72,2)</f>
        <v>0</v>
      </c>
      <c r="L72" s="175">
        <v>21</v>
      </c>
      <c r="M72" s="175">
        <f>G72*(1+L72/100)</f>
        <v>0</v>
      </c>
      <c r="N72" s="163">
        <v>0</v>
      </c>
      <c r="O72" s="163">
        <f>ROUND(E72*N72,5)</f>
        <v>0</v>
      </c>
      <c r="P72" s="163">
        <v>0</v>
      </c>
      <c r="Q72" s="163">
        <f>ROUND(E72*P72,5)</f>
        <v>0</v>
      </c>
      <c r="R72" s="163"/>
      <c r="S72" s="163"/>
      <c r="T72" s="164">
        <v>0</v>
      </c>
      <c r="U72" s="163">
        <f>ROUND(E72*T72,2)</f>
        <v>0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112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>
        <v>9</v>
      </c>
      <c r="B73" s="160" t="s">
        <v>180</v>
      </c>
      <c r="C73" s="197" t="s">
        <v>181</v>
      </c>
      <c r="D73" s="162" t="s">
        <v>157</v>
      </c>
      <c r="E73" s="170">
        <v>75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63">
        <v>0</v>
      </c>
      <c r="O73" s="163">
        <f>ROUND(E73*N73,5)</f>
        <v>0</v>
      </c>
      <c r="P73" s="163">
        <v>0</v>
      </c>
      <c r="Q73" s="163">
        <f>ROUND(E73*P73,5)</f>
        <v>0</v>
      </c>
      <c r="R73" s="163"/>
      <c r="S73" s="163"/>
      <c r="T73" s="164">
        <v>0.65200000000000002</v>
      </c>
      <c r="U73" s="163">
        <f>ROUND(E73*T73,2)</f>
        <v>48.9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112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>
        <v>10</v>
      </c>
      <c r="B74" s="160" t="s">
        <v>182</v>
      </c>
      <c r="C74" s="197" t="s">
        <v>183</v>
      </c>
      <c r="D74" s="162" t="s">
        <v>157</v>
      </c>
      <c r="E74" s="170">
        <v>75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63">
        <v>0</v>
      </c>
      <c r="O74" s="163">
        <f>ROUND(E74*N74,5)</f>
        <v>0</v>
      </c>
      <c r="P74" s="163">
        <v>0</v>
      </c>
      <c r="Q74" s="163">
        <f>ROUND(E74*P74,5)</f>
        <v>0</v>
      </c>
      <c r="R74" s="163"/>
      <c r="S74" s="163"/>
      <c r="T74" s="164">
        <v>7.3999999999999996E-2</v>
      </c>
      <c r="U74" s="163">
        <f>ROUND(E74*T74,2)</f>
        <v>5.55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112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ht="22.5" outlineLevel="1" x14ac:dyDescent="0.2">
      <c r="A75" s="154">
        <v>11</v>
      </c>
      <c r="B75" s="160" t="s">
        <v>184</v>
      </c>
      <c r="C75" s="197" t="s">
        <v>185</v>
      </c>
      <c r="D75" s="162" t="s">
        <v>157</v>
      </c>
      <c r="E75" s="170">
        <v>75</v>
      </c>
      <c r="F75" s="174"/>
      <c r="G75" s="175">
        <f>ROUND(E75*F75,2)</f>
        <v>0</v>
      </c>
      <c r="H75" s="174"/>
      <c r="I75" s="175">
        <f>ROUND(E75*H75,2)</f>
        <v>0</v>
      </c>
      <c r="J75" s="174"/>
      <c r="K75" s="175">
        <f>ROUND(E75*J75,2)</f>
        <v>0</v>
      </c>
      <c r="L75" s="175">
        <v>21</v>
      </c>
      <c r="M75" s="175">
        <f>G75*(1+L75/100)</f>
        <v>0</v>
      </c>
      <c r="N75" s="163">
        <v>0</v>
      </c>
      <c r="O75" s="163">
        <f>ROUND(E75*N75,5)</f>
        <v>0</v>
      </c>
      <c r="P75" s="163">
        <v>0</v>
      </c>
      <c r="Q75" s="163">
        <f>ROUND(E75*P75,5)</f>
        <v>0</v>
      </c>
      <c r="R75" s="163"/>
      <c r="S75" s="163"/>
      <c r="T75" s="164">
        <v>5.3999999999999999E-2</v>
      </c>
      <c r="U75" s="163">
        <f>ROUND(E75*T75,2)</f>
        <v>4.05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112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x14ac:dyDescent="0.2">
      <c r="A76" s="155" t="s">
        <v>109</v>
      </c>
      <c r="B76" s="161" t="s">
        <v>62</v>
      </c>
      <c r="C76" s="199" t="s">
        <v>63</v>
      </c>
      <c r="D76" s="166"/>
      <c r="E76" s="172"/>
      <c r="F76" s="176"/>
      <c r="G76" s="176">
        <f>SUMIF(AE77:AE78,"&lt;&gt;NOR",G77:G78)</f>
        <v>0</v>
      </c>
      <c r="H76" s="176"/>
      <c r="I76" s="176">
        <f>SUM(I77:I78)</f>
        <v>0</v>
      </c>
      <c r="J76" s="176"/>
      <c r="K76" s="176">
        <f>SUM(K77:K78)</f>
        <v>0</v>
      </c>
      <c r="L76" s="176"/>
      <c r="M76" s="176">
        <f>SUM(M77:M78)</f>
        <v>0</v>
      </c>
      <c r="N76" s="167"/>
      <c r="O76" s="167">
        <f>SUM(O77:O78)</f>
        <v>0</v>
      </c>
      <c r="P76" s="167"/>
      <c r="Q76" s="167">
        <f>SUM(Q77:Q78)</f>
        <v>0</v>
      </c>
      <c r="R76" s="167"/>
      <c r="S76" s="167"/>
      <c r="T76" s="168"/>
      <c r="U76" s="167">
        <f>SUM(U77:U78)</f>
        <v>0</v>
      </c>
      <c r="AE76" t="s">
        <v>110</v>
      </c>
    </row>
    <row r="77" spans="1:60" ht="22.5" outlineLevel="1" x14ac:dyDescent="0.2">
      <c r="A77" s="154">
        <v>12</v>
      </c>
      <c r="B77" s="160" t="s">
        <v>186</v>
      </c>
      <c r="C77" s="197" t="s">
        <v>187</v>
      </c>
      <c r="D77" s="162" t="s">
        <v>188</v>
      </c>
      <c r="E77" s="170">
        <v>1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21</v>
      </c>
      <c r="M77" s="175">
        <f>G77*(1+L77/100)</f>
        <v>0</v>
      </c>
      <c r="N77" s="163">
        <v>0</v>
      </c>
      <c r="O77" s="163">
        <f>ROUND(E77*N77,5)</f>
        <v>0</v>
      </c>
      <c r="P77" s="163">
        <v>0</v>
      </c>
      <c r="Q77" s="163">
        <f>ROUND(E77*P77,5)</f>
        <v>0</v>
      </c>
      <c r="R77" s="163"/>
      <c r="S77" s="163"/>
      <c r="T77" s="164">
        <v>0</v>
      </c>
      <c r="U77" s="163">
        <f>ROUND(E77*T77,2)</f>
        <v>0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112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>
        <v>13</v>
      </c>
      <c r="B78" s="160" t="s">
        <v>189</v>
      </c>
      <c r="C78" s="197" t="s">
        <v>190</v>
      </c>
      <c r="D78" s="162" t="s">
        <v>188</v>
      </c>
      <c r="E78" s="170">
        <v>1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63">
        <v>0</v>
      </c>
      <c r="O78" s="163">
        <f>ROUND(E78*N78,5)</f>
        <v>0</v>
      </c>
      <c r="P78" s="163">
        <v>0</v>
      </c>
      <c r="Q78" s="163">
        <f>ROUND(E78*P78,5)</f>
        <v>0</v>
      </c>
      <c r="R78" s="163"/>
      <c r="S78" s="163"/>
      <c r="T78" s="164">
        <v>0</v>
      </c>
      <c r="U78" s="163">
        <f>ROUND(E78*T78,2)</f>
        <v>0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112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x14ac:dyDescent="0.2">
      <c r="A79" s="155" t="s">
        <v>109</v>
      </c>
      <c r="B79" s="161" t="s">
        <v>64</v>
      </c>
      <c r="C79" s="199" t="s">
        <v>65</v>
      </c>
      <c r="D79" s="166"/>
      <c r="E79" s="172"/>
      <c r="F79" s="176"/>
      <c r="G79" s="176">
        <f>SUMIF(AE80:AE88,"&lt;&gt;NOR",G80:G88)</f>
        <v>0</v>
      </c>
      <c r="H79" s="176"/>
      <c r="I79" s="176">
        <f>SUM(I80:I88)</f>
        <v>0</v>
      </c>
      <c r="J79" s="176"/>
      <c r="K79" s="176">
        <f>SUM(K80:K88)</f>
        <v>0</v>
      </c>
      <c r="L79" s="176"/>
      <c r="M79" s="176">
        <f>SUM(M80:M88)</f>
        <v>0</v>
      </c>
      <c r="N79" s="167"/>
      <c r="O79" s="167">
        <f>SUM(O80:O88)</f>
        <v>4.3800000000000002E-3</v>
      </c>
      <c r="P79" s="167"/>
      <c r="Q79" s="167">
        <f>SUM(Q80:Q88)</f>
        <v>0</v>
      </c>
      <c r="R79" s="167"/>
      <c r="S79" s="167"/>
      <c r="T79" s="168"/>
      <c r="U79" s="167">
        <f>SUM(U80:U88)</f>
        <v>14.39</v>
      </c>
      <c r="AE79" t="s">
        <v>110</v>
      </c>
    </row>
    <row r="80" spans="1:60" ht="22.5" outlineLevel="1" x14ac:dyDescent="0.2">
      <c r="A80" s="154">
        <v>14</v>
      </c>
      <c r="B80" s="160" t="s">
        <v>191</v>
      </c>
      <c r="C80" s="197" t="s">
        <v>192</v>
      </c>
      <c r="D80" s="162" t="s">
        <v>193</v>
      </c>
      <c r="E80" s="170">
        <v>39.799999999999997</v>
      </c>
      <c r="F80" s="174"/>
      <c r="G80" s="175">
        <f>ROUND(E80*F80,2)</f>
        <v>0</v>
      </c>
      <c r="H80" s="174"/>
      <c r="I80" s="175">
        <f>ROUND(E80*H80,2)</f>
        <v>0</v>
      </c>
      <c r="J80" s="174"/>
      <c r="K80" s="175">
        <f>ROUND(E80*J80,2)</f>
        <v>0</v>
      </c>
      <c r="L80" s="175">
        <v>21</v>
      </c>
      <c r="M80" s="175">
        <f>G80*(1+L80/100)</f>
        <v>0</v>
      </c>
      <c r="N80" s="163">
        <v>1.1E-4</v>
      </c>
      <c r="O80" s="163">
        <f>ROUND(E80*N80,5)</f>
        <v>4.3800000000000002E-3</v>
      </c>
      <c r="P80" s="163">
        <v>0</v>
      </c>
      <c r="Q80" s="163">
        <f>ROUND(E80*P80,5)</f>
        <v>0</v>
      </c>
      <c r="R80" s="163"/>
      <c r="S80" s="163"/>
      <c r="T80" s="164">
        <v>1.1339999999999999E-2</v>
      </c>
      <c r="U80" s="163">
        <f>ROUND(E80*T80,2)</f>
        <v>0.45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194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/>
      <c r="B81" s="160"/>
      <c r="C81" s="198" t="s">
        <v>195</v>
      </c>
      <c r="D81" s="165"/>
      <c r="E81" s="171"/>
      <c r="F81" s="175"/>
      <c r="G81" s="175"/>
      <c r="H81" s="175"/>
      <c r="I81" s="175"/>
      <c r="J81" s="175"/>
      <c r="K81" s="175"/>
      <c r="L81" s="175"/>
      <c r="M81" s="175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114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/>
      <c r="B82" s="160"/>
      <c r="C82" s="198" t="s">
        <v>196</v>
      </c>
      <c r="D82" s="165"/>
      <c r="E82" s="171"/>
      <c r="F82" s="175"/>
      <c r="G82" s="175"/>
      <c r="H82" s="175"/>
      <c r="I82" s="175"/>
      <c r="J82" s="175"/>
      <c r="K82" s="175"/>
      <c r="L82" s="175"/>
      <c r="M82" s="175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114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/>
      <c r="B83" s="160"/>
      <c r="C83" s="198" t="s">
        <v>148</v>
      </c>
      <c r="D83" s="165"/>
      <c r="E83" s="171"/>
      <c r="F83" s="175"/>
      <c r="G83" s="175"/>
      <c r="H83" s="175"/>
      <c r="I83" s="175"/>
      <c r="J83" s="175"/>
      <c r="K83" s="175"/>
      <c r="L83" s="175"/>
      <c r="M83" s="175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114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/>
      <c r="B84" s="160"/>
      <c r="C84" s="198" t="s">
        <v>197</v>
      </c>
      <c r="D84" s="165"/>
      <c r="E84" s="171">
        <v>39.799999999999997</v>
      </c>
      <c r="F84" s="175"/>
      <c r="G84" s="175"/>
      <c r="H84" s="175"/>
      <c r="I84" s="175"/>
      <c r="J84" s="175"/>
      <c r="K84" s="175"/>
      <c r="L84" s="175"/>
      <c r="M84" s="175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114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>
        <v>15</v>
      </c>
      <c r="B85" s="160" t="s">
        <v>198</v>
      </c>
      <c r="C85" s="197" t="s">
        <v>199</v>
      </c>
      <c r="D85" s="162" t="s">
        <v>193</v>
      </c>
      <c r="E85" s="170">
        <v>39.799999999999997</v>
      </c>
      <c r="F85" s="174"/>
      <c r="G85" s="175">
        <f>ROUND(E85*F85,2)</f>
        <v>0</v>
      </c>
      <c r="H85" s="174"/>
      <c r="I85" s="175">
        <f>ROUND(E85*H85,2)</f>
        <v>0</v>
      </c>
      <c r="J85" s="174"/>
      <c r="K85" s="175">
        <f>ROUND(E85*J85,2)</f>
        <v>0</v>
      </c>
      <c r="L85" s="175">
        <v>21</v>
      </c>
      <c r="M85" s="175">
        <f>G85*(1+L85/100)</f>
        <v>0</v>
      </c>
      <c r="N85" s="163">
        <v>0</v>
      </c>
      <c r="O85" s="163">
        <f>ROUND(E85*N85,5)</f>
        <v>0</v>
      </c>
      <c r="P85" s="163">
        <v>0</v>
      </c>
      <c r="Q85" s="163">
        <f>ROUND(E85*P85,5)</f>
        <v>0</v>
      </c>
      <c r="R85" s="163"/>
      <c r="S85" s="163"/>
      <c r="T85" s="164">
        <v>1.4999999999999999E-2</v>
      </c>
      <c r="U85" s="163">
        <f>ROUND(E85*T85,2)</f>
        <v>0.6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112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>
        <v>16</v>
      </c>
      <c r="B86" s="160" t="s">
        <v>200</v>
      </c>
      <c r="C86" s="197" t="s">
        <v>201</v>
      </c>
      <c r="D86" s="162" t="s">
        <v>193</v>
      </c>
      <c r="E86" s="170">
        <v>39.799999999999997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63">
        <v>0</v>
      </c>
      <c r="O86" s="163">
        <f>ROUND(E86*N86,5)</f>
        <v>0</v>
      </c>
      <c r="P86" s="163">
        <v>0</v>
      </c>
      <c r="Q86" s="163">
        <f>ROUND(E86*P86,5)</f>
        <v>0</v>
      </c>
      <c r="R86" s="163"/>
      <c r="S86" s="163"/>
      <c r="T86" s="164">
        <v>1.4999999999999999E-2</v>
      </c>
      <c r="U86" s="163">
        <f>ROUND(E86*T86,2)</f>
        <v>0.6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112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>
        <v>17</v>
      </c>
      <c r="B87" s="160" t="s">
        <v>202</v>
      </c>
      <c r="C87" s="197" t="s">
        <v>203</v>
      </c>
      <c r="D87" s="162" t="s">
        <v>193</v>
      </c>
      <c r="E87" s="170">
        <v>39.799999999999997</v>
      </c>
      <c r="F87" s="174"/>
      <c r="G87" s="175">
        <f>ROUND(E87*F87,2)</f>
        <v>0</v>
      </c>
      <c r="H87" s="174"/>
      <c r="I87" s="175">
        <f>ROUND(E87*H87,2)</f>
        <v>0</v>
      </c>
      <c r="J87" s="174"/>
      <c r="K87" s="175">
        <f>ROUND(E87*J87,2)</f>
        <v>0</v>
      </c>
      <c r="L87" s="175">
        <v>21</v>
      </c>
      <c r="M87" s="175">
        <f>G87*(1+L87/100)</f>
        <v>0</v>
      </c>
      <c r="N87" s="163">
        <v>0</v>
      </c>
      <c r="O87" s="163">
        <f>ROUND(E87*N87,5)</f>
        <v>0</v>
      </c>
      <c r="P87" s="163">
        <v>0</v>
      </c>
      <c r="Q87" s="163">
        <f>ROUND(E87*P87,5)</f>
        <v>0</v>
      </c>
      <c r="R87" s="163"/>
      <c r="S87" s="163"/>
      <c r="T87" s="164">
        <v>0.06</v>
      </c>
      <c r="U87" s="163">
        <f>ROUND(E87*T87,2)</f>
        <v>2.39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112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>
        <v>18</v>
      </c>
      <c r="B88" s="160" t="s">
        <v>204</v>
      </c>
      <c r="C88" s="197" t="s">
        <v>205</v>
      </c>
      <c r="D88" s="162" t="s">
        <v>193</v>
      </c>
      <c r="E88" s="170">
        <v>39.799999999999997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21</v>
      </c>
      <c r="M88" s="175">
        <f>G88*(1+L88/100)</f>
        <v>0</v>
      </c>
      <c r="N88" s="163">
        <v>0</v>
      </c>
      <c r="O88" s="163">
        <f>ROUND(E88*N88,5)</f>
        <v>0</v>
      </c>
      <c r="P88" s="163">
        <v>0</v>
      </c>
      <c r="Q88" s="163">
        <f>ROUND(E88*P88,5)</f>
        <v>0</v>
      </c>
      <c r="R88" s="163"/>
      <c r="S88" s="163"/>
      <c r="T88" s="164">
        <v>0.26</v>
      </c>
      <c r="U88" s="163">
        <f>ROUND(E88*T88,2)</f>
        <v>10.35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112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x14ac:dyDescent="0.2">
      <c r="A89" s="155" t="s">
        <v>109</v>
      </c>
      <c r="B89" s="161" t="s">
        <v>66</v>
      </c>
      <c r="C89" s="199" t="s">
        <v>67</v>
      </c>
      <c r="D89" s="166"/>
      <c r="E89" s="172"/>
      <c r="F89" s="176"/>
      <c r="G89" s="176">
        <f>SUMIF(AE90:AE97,"&lt;&gt;NOR",G90:G97)</f>
        <v>0</v>
      </c>
      <c r="H89" s="176"/>
      <c r="I89" s="176">
        <f>SUM(I90:I97)</f>
        <v>0</v>
      </c>
      <c r="J89" s="176"/>
      <c r="K89" s="176">
        <f>SUM(K90:K97)</f>
        <v>0</v>
      </c>
      <c r="L89" s="176"/>
      <c r="M89" s="176">
        <f>SUM(M90:M97)</f>
        <v>0</v>
      </c>
      <c r="N89" s="167"/>
      <c r="O89" s="167">
        <f>SUM(O90:O97)</f>
        <v>7.8688900000000004</v>
      </c>
      <c r="P89" s="167"/>
      <c r="Q89" s="167">
        <f>SUM(Q90:Q97)</f>
        <v>0</v>
      </c>
      <c r="R89" s="167"/>
      <c r="S89" s="167"/>
      <c r="T89" s="168"/>
      <c r="U89" s="167">
        <f>SUM(U90:U97)</f>
        <v>8.0399999999999991</v>
      </c>
      <c r="AE89" t="s">
        <v>110</v>
      </c>
    </row>
    <row r="90" spans="1:60" outlineLevel="1" x14ac:dyDescent="0.2">
      <c r="A90" s="154">
        <v>19</v>
      </c>
      <c r="B90" s="160" t="s">
        <v>206</v>
      </c>
      <c r="C90" s="197" t="s">
        <v>207</v>
      </c>
      <c r="D90" s="162" t="s">
        <v>193</v>
      </c>
      <c r="E90" s="170">
        <v>1.5</v>
      </c>
      <c r="F90" s="174"/>
      <c r="G90" s="175">
        <f>ROUND(E90*F90,2)</f>
        <v>0</v>
      </c>
      <c r="H90" s="174"/>
      <c r="I90" s="175">
        <f>ROUND(E90*H90,2)</f>
        <v>0</v>
      </c>
      <c r="J90" s="174"/>
      <c r="K90" s="175">
        <f>ROUND(E90*J90,2)</f>
        <v>0</v>
      </c>
      <c r="L90" s="175">
        <v>21</v>
      </c>
      <c r="M90" s="175">
        <f>G90*(1+L90/100)</f>
        <v>0</v>
      </c>
      <c r="N90" s="163">
        <v>4.2750000000000003E-2</v>
      </c>
      <c r="O90" s="163">
        <f>ROUND(E90*N90,5)</f>
        <v>6.4130000000000006E-2</v>
      </c>
      <c r="P90" s="163">
        <v>0</v>
      </c>
      <c r="Q90" s="163">
        <f>ROUND(E90*P90,5)</f>
        <v>0</v>
      </c>
      <c r="R90" s="163"/>
      <c r="S90" s="163"/>
      <c r="T90" s="164">
        <v>0.55000000000000004</v>
      </c>
      <c r="U90" s="163">
        <f>ROUND(E90*T90,2)</f>
        <v>0.83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112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/>
      <c r="B91" s="160"/>
      <c r="C91" s="198" t="s">
        <v>208</v>
      </c>
      <c r="D91" s="165"/>
      <c r="E91" s="171"/>
      <c r="F91" s="175"/>
      <c r="G91" s="175"/>
      <c r="H91" s="175"/>
      <c r="I91" s="175"/>
      <c r="J91" s="175"/>
      <c r="K91" s="175"/>
      <c r="L91" s="175"/>
      <c r="M91" s="175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114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/>
      <c r="B92" s="160"/>
      <c r="C92" s="198" t="s">
        <v>209</v>
      </c>
      <c r="D92" s="165"/>
      <c r="E92" s="171">
        <v>1.5</v>
      </c>
      <c r="F92" s="175"/>
      <c r="G92" s="175"/>
      <c r="H92" s="175"/>
      <c r="I92" s="175"/>
      <c r="J92" s="175"/>
      <c r="K92" s="175"/>
      <c r="L92" s="175"/>
      <c r="M92" s="175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114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>
        <v>20</v>
      </c>
      <c r="B93" s="160" t="s">
        <v>210</v>
      </c>
      <c r="C93" s="197" t="s">
        <v>211</v>
      </c>
      <c r="D93" s="162" t="s">
        <v>193</v>
      </c>
      <c r="E93" s="170">
        <v>1.5</v>
      </c>
      <c r="F93" s="174"/>
      <c r="G93" s="175">
        <f>ROUND(E93*F93,2)</f>
        <v>0</v>
      </c>
      <c r="H93" s="174"/>
      <c r="I93" s="175">
        <f>ROUND(E93*H93,2)</f>
        <v>0</v>
      </c>
      <c r="J93" s="174"/>
      <c r="K93" s="175">
        <f>ROUND(E93*J93,2)</f>
        <v>0</v>
      </c>
      <c r="L93" s="175">
        <v>21</v>
      </c>
      <c r="M93" s="175">
        <f>G93*(1+L93/100)</f>
        <v>0</v>
      </c>
      <c r="N93" s="163">
        <v>0</v>
      </c>
      <c r="O93" s="163">
        <f>ROUND(E93*N93,5)</f>
        <v>0</v>
      </c>
      <c r="P93" s="163">
        <v>0</v>
      </c>
      <c r="Q93" s="163">
        <f>ROUND(E93*P93,5)</f>
        <v>0</v>
      </c>
      <c r="R93" s="163"/>
      <c r="S93" s="163"/>
      <c r="T93" s="164">
        <v>0.32</v>
      </c>
      <c r="U93" s="163">
        <f>ROUND(E93*T93,2)</f>
        <v>0.48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112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>
        <v>21</v>
      </c>
      <c r="B94" s="160" t="s">
        <v>212</v>
      </c>
      <c r="C94" s="197" t="s">
        <v>213</v>
      </c>
      <c r="D94" s="162" t="s">
        <v>214</v>
      </c>
      <c r="E94" s="170">
        <v>0.22500000000000001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63">
        <v>1.0211600000000001</v>
      </c>
      <c r="O94" s="163">
        <f>ROUND(E94*N94,5)</f>
        <v>0.22975999999999999</v>
      </c>
      <c r="P94" s="163">
        <v>0</v>
      </c>
      <c r="Q94" s="163">
        <f>ROUND(E94*P94,5)</f>
        <v>0</v>
      </c>
      <c r="R94" s="163"/>
      <c r="S94" s="163"/>
      <c r="T94" s="164">
        <v>23.530999999999999</v>
      </c>
      <c r="U94" s="163">
        <f>ROUND(E94*T94,2)</f>
        <v>5.29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112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ht="22.5" outlineLevel="1" x14ac:dyDescent="0.2">
      <c r="A95" s="154"/>
      <c r="B95" s="160"/>
      <c r="C95" s="198" t="s">
        <v>215</v>
      </c>
      <c r="D95" s="165"/>
      <c r="E95" s="171">
        <v>0.22500000000000001</v>
      </c>
      <c r="F95" s="175"/>
      <c r="G95" s="175"/>
      <c r="H95" s="175"/>
      <c r="I95" s="175"/>
      <c r="J95" s="175"/>
      <c r="K95" s="175"/>
      <c r="L95" s="175"/>
      <c r="M95" s="175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114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>
        <v>22</v>
      </c>
      <c r="B96" s="160" t="s">
        <v>216</v>
      </c>
      <c r="C96" s="197" t="s">
        <v>217</v>
      </c>
      <c r="D96" s="162" t="s">
        <v>157</v>
      </c>
      <c r="E96" s="170">
        <v>3</v>
      </c>
      <c r="F96" s="174"/>
      <c r="G96" s="175">
        <f>ROUND(E96*F96,2)</f>
        <v>0</v>
      </c>
      <c r="H96" s="174"/>
      <c r="I96" s="175">
        <f>ROUND(E96*H96,2)</f>
        <v>0</v>
      </c>
      <c r="J96" s="174"/>
      <c r="K96" s="175">
        <f>ROUND(E96*J96,2)</f>
        <v>0</v>
      </c>
      <c r="L96" s="175">
        <v>21</v>
      </c>
      <c r="M96" s="175">
        <f>G96*(1+L96/100)</f>
        <v>0</v>
      </c>
      <c r="N96" s="163">
        <v>2.5249999999999999</v>
      </c>
      <c r="O96" s="163">
        <f>ROUND(E96*N96,5)</f>
        <v>7.5750000000000002</v>
      </c>
      <c r="P96" s="163">
        <v>0</v>
      </c>
      <c r="Q96" s="163">
        <f>ROUND(E96*P96,5)</f>
        <v>0</v>
      </c>
      <c r="R96" s="163"/>
      <c r="S96" s="163"/>
      <c r="T96" s="164">
        <v>0.48</v>
      </c>
      <c r="U96" s="163">
        <f>ROUND(E96*T96,2)</f>
        <v>1.44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112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ht="22.5" outlineLevel="1" x14ac:dyDescent="0.2">
      <c r="A97" s="154"/>
      <c r="B97" s="160"/>
      <c r="C97" s="198" t="s">
        <v>162</v>
      </c>
      <c r="D97" s="165"/>
      <c r="E97" s="171">
        <v>3</v>
      </c>
      <c r="F97" s="175"/>
      <c r="G97" s="175"/>
      <c r="H97" s="175"/>
      <c r="I97" s="175"/>
      <c r="J97" s="175"/>
      <c r="K97" s="175"/>
      <c r="L97" s="175"/>
      <c r="M97" s="175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114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x14ac:dyDescent="0.2">
      <c r="A98" s="155" t="s">
        <v>109</v>
      </c>
      <c r="B98" s="161" t="s">
        <v>68</v>
      </c>
      <c r="C98" s="199" t="s">
        <v>69</v>
      </c>
      <c r="D98" s="166"/>
      <c r="E98" s="172"/>
      <c r="F98" s="176"/>
      <c r="G98" s="176">
        <f>SUMIF(AE99:AE113,"&lt;&gt;NOR",G99:G113)</f>
        <v>0</v>
      </c>
      <c r="H98" s="176"/>
      <c r="I98" s="176">
        <f>SUM(I99:I113)</f>
        <v>0</v>
      </c>
      <c r="J98" s="176"/>
      <c r="K98" s="176">
        <f>SUM(K99:K113)</f>
        <v>0</v>
      </c>
      <c r="L98" s="176"/>
      <c r="M98" s="176">
        <f>SUM(M99:M113)</f>
        <v>0</v>
      </c>
      <c r="N98" s="167"/>
      <c r="O98" s="167">
        <f>SUM(O99:O113)</f>
        <v>51.111200000000004</v>
      </c>
      <c r="P98" s="167"/>
      <c r="Q98" s="167">
        <f>SUM(Q99:Q113)</f>
        <v>0</v>
      </c>
      <c r="R98" s="167"/>
      <c r="S98" s="167"/>
      <c r="T98" s="168"/>
      <c r="U98" s="167">
        <f>SUM(U99:U113)</f>
        <v>162.57000000000002</v>
      </c>
      <c r="AE98" t="s">
        <v>110</v>
      </c>
    </row>
    <row r="99" spans="1:60" outlineLevel="1" x14ac:dyDescent="0.2">
      <c r="A99" s="154">
        <v>23</v>
      </c>
      <c r="B99" s="160" t="s">
        <v>218</v>
      </c>
      <c r="C99" s="197" t="s">
        <v>219</v>
      </c>
      <c r="D99" s="162" t="s">
        <v>157</v>
      </c>
      <c r="E99" s="170">
        <v>19.39</v>
      </c>
      <c r="F99" s="174"/>
      <c r="G99" s="175">
        <f>ROUND(E99*F99,2)</f>
        <v>0</v>
      </c>
      <c r="H99" s="174"/>
      <c r="I99" s="175">
        <f>ROUND(E99*H99,2)</f>
        <v>0</v>
      </c>
      <c r="J99" s="174"/>
      <c r="K99" s="175">
        <f>ROUND(E99*J99,2)</f>
        <v>0</v>
      </c>
      <c r="L99" s="175">
        <v>21</v>
      </c>
      <c r="M99" s="175">
        <f>G99*(1+L99/100)</f>
        <v>0</v>
      </c>
      <c r="N99" s="163">
        <v>2.5301300000000002</v>
      </c>
      <c r="O99" s="163">
        <f>ROUND(E99*N99,5)</f>
        <v>49.059220000000003</v>
      </c>
      <c r="P99" s="163">
        <v>0</v>
      </c>
      <c r="Q99" s="163">
        <f>ROUND(E99*P99,5)</f>
        <v>0</v>
      </c>
      <c r="R99" s="163"/>
      <c r="S99" s="163"/>
      <c r="T99" s="164">
        <v>1.212</v>
      </c>
      <c r="U99" s="163">
        <f>ROUND(E99*T99,2)</f>
        <v>23.5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112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0"/>
      <c r="C100" s="198" t="s">
        <v>220</v>
      </c>
      <c r="D100" s="165"/>
      <c r="E100" s="171">
        <v>2.19</v>
      </c>
      <c r="F100" s="175"/>
      <c r="G100" s="175"/>
      <c r="H100" s="175"/>
      <c r="I100" s="175"/>
      <c r="J100" s="175"/>
      <c r="K100" s="175"/>
      <c r="L100" s="175"/>
      <c r="M100" s="175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114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0"/>
      <c r="C101" s="200" t="s">
        <v>161</v>
      </c>
      <c r="D101" s="169"/>
      <c r="E101" s="173">
        <v>2.19</v>
      </c>
      <c r="F101" s="175"/>
      <c r="G101" s="175"/>
      <c r="H101" s="175"/>
      <c r="I101" s="175"/>
      <c r="J101" s="175"/>
      <c r="K101" s="175"/>
      <c r="L101" s="175"/>
      <c r="M101" s="175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114</v>
      </c>
      <c r="AF101" s="153">
        <v>1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0"/>
      <c r="C102" s="198" t="s">
        <v>221</v>
      </c>
      <c r="D102" s="165"/>
      <c r="E102" s="171">
        <v>17.2</v>
      </c>
      <c r="F102" s="175"/>
      <c r="G102" s="175"/>
      <c r="H102" s="175"/>
      <c r="I102" s="175"/>
      <c r="J102" s="175"/>
      <c r="K102" s="175"/>
      <c r="L102" s="175"/>
      <c r="M102" s="175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114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/>
      <c r="B103" s="160"/>
      <c r="C103" s="200" t="s">
        <v>161</v>
      </c>
      <c r="D103" s="169"/>
      <c r="E103" s="173">
        <v>17.2</v>
      </c>
      <c r="F103" s="175"/>
      <c r="G103" s="175"/>
      <c r="H103" s="175"/>
      <c r="I103" s="175"/>
      <c r="J103" s="175"/>
      <c r="K103" s="175"/>
      <c r="L103" s="175"/>
      <c r="M103" s="175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114</v>
      </c>
      <c r="AF103" s="153">
        <v>1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>
        <v>24</v>
      </c>
      <c r="B104" s="160" t="s">
        <v>222</v>
      </c>
      <c r="C104" s="197" t="s">
        <v>223</v>
      </c>
      <c r="D104" s="162" t="s">
        <v>214</v>
      </c>
      <c r="E104" s="170">
        <v>1.45425</v>
      </c>
      <c r="F104" s="174"/>
      <c r="G104" s="175">
        <f>ROUND(E104*F104,2)</f>
        <v>0</v>
      </c>
      <c r="H104" s="174"/>
      <c r="I104" s="175">
        <f>ROUND(E104*H104,2)</f>
        <v>0</v>
      </c>
      <c r="J104" s="174"/>
      <c r="K104" s="175">
        <f>ROUND(E104*J104,2)</f>
        <v>0</v>
      </c>
      <c r="L104" s="175">
        <v>21</v>
      </c>
      <c r="M104" s="175">
        <f>G104*(1+L104/100)</f>
        <v>0</v>
      </c>
      <c r="N104" s="163">
        <v>1.02092</v>
      </c>
      <c r="O104" s="163">
        <f>ROUND(E104*N104,5)</f>
        <v>1.4846699999999999</v>
      </c>
      <c r="P104" s="163">
        <v>0</v>
      </c>
      <c r="Q104" s="163">
        <f>ROUND(E104*P104,5)</f>
        <v>0</v>
      </c>
      <c r="R104" s="163"/>
      <c r="S104" s="163"/>
      <c r="T104" s="164">
        <v>54.167999999999999</v>
      </c>
      <c r="U104" s="163">
        <f>ROUND(E104*T104,2)</f>
        <v>78.77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112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0"/>
      <c r="C105" s="198" t="s">
        <v>224</v>
      </c>
      <c r="D105" s="165"/>
      <c r="E105" s="171">
        <v>1.45425</v>
      </c>
      <c r="F105" s="175"/>
      <c r="G105" s="175"/>
      <c r="H105" s="175"/>
      <c r="I105" s="175"/>
      <c r="J105" s="175"/>
      <c r="K105" s="175"/>
      <c r="L105" s="175"/>
      <c r="M105" s="175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114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>
        <v>25</v>
      </c>
      <c r="B106" s="160" t="s">
        <v>225</v>
      </c>
      <c r="C106" s="197" t="s">
        <v>226</v>
      </c>
      <c r="D106" s="162" t="s">
        <v>193</v>
      </c>
      <c r="E106" s="170">
        <v>33.5092</v>
      </c>
      <c r="F106" s="174"/>
      <c r="G106" s="175">
        <f>ROUND(E106*F106,2)</f>
        <v>0</v>
      </c>
      <c r="H106" s="174"/>
      <c r="I106" s="175">
        <f>ROUND(E106*H106,2)</f>
        <v>0</v>
      </c>
      <c r="J106" s="174"/>
      <c r="K106" s="175">
        <f>ROUND(E106*J106,2)</f>
        <v>0</v>
      </c>
      <c r="L106" s="175">
        <v>21</v>
      </c>
      <c r="M106" s="175">
        <f>G106*(1+L106/100)</f>
        <v>0</v>
      </c>
      <c r="N106" s="163">
        <v>1.6930000000000001E-2</v>
      </c>
      <c r="O106" s="163">
        <f>ROUND(E106*N106,5)</f>
        <v>0.56730999999999998</v>
      </c>
      <c r="P106" s="163">
        <v>0</v>
      </c>
      <c r="Q106" s="163">
        <f>ROUND(E106*P106,5)</f>
        <v>0</v>
      </c>
      <c r="R106" s="163"/>
      <c r="S106" s="163"/>
      <c r="T106" s="164">
        <v>1.5396000000000001</v>
      </c>
      <c r="U106" s="163">
        <f>ROUND(E106*T106,2)</f>
        <v>51.59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112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0"/>
      <c r="C107" s="198" t="s">
        <v>227</v>
      </c>
      <c r="D107" s="165"/>
      <c r="E107" s="171"/>
      <c r="F107" s="175"/>
      <c r="G107" s="175"/>
      <c r="H107" s="175"/>
      <c r="I107" s="175"/>
      <c r="J107" s="175"/>
      <c r="K107" s="175"/>
      <c r="L107" s="175"/>
      <c r="M107" s="175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114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0"/>
      <c r="C108" s="198" t="s">
        <v>228</v>
      </c>
      <c r="D108" s="165"/>
      <c r="E108" s="171">
        <v>1.89</v>
      </c>
      <c r="F108" s="175"/>
      <c r="G108" s="175"/>
      <c r="H108" s="175"/>
      <c r="I108" s="175"/>
      <c r="J108" s="175"/>
      <c r="K108" s="175"/>
      <c r="L108" s="175"/>
      <c r="M108" s="175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114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/>
      <c r="B109" s="160"/>
      <c r="C109" s="198" t="s">
        <v>229</v>
      </c>
      <c r="D109" s="165"/>
      <c r="E109" s="171">
        <v>0.36919999999999997</v>
      </c>
      <c r="F109" s="175"/>
      <c r="G109" s="175"/>
      <c r="H109" s="175"/>
      <c r="I109" s="175"/>
      <c r="J109" s="175"/>
      <c r="K109" s="175"/>
      <c r="L109" s="175"/>
      <c r="M109" s="175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114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/>
      <c r="B110" s="160"/>
      <c r="C110" s="200" t="s">
        <v>161</v>
      </c>
      <c r="D110" s="169"/>
      <c r="E110" s="173">
        <v>2.2591999999999999</v>
      </c>
      <c r="F110" s="175"/>
      <c r="G110" s="175"/>
      <c r="H110" s="175"/>
      <c r="I110" s="175"/>
      <c r="J110" s="175"/>
      <c r="K110" s="175"/>
      <c r="L110" s="175"/>
      <c r="M110" s="175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114</v>
      </c>
      <c r="AF110" s="153">
        <v>1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0"/>
      <c r="C111" s="198" t="s">
        <v>230</v>
      </c>
      <c r="D111" s="165"/>
      <c r="E111" s="171">
        <v>31.25</v>
      </c>
      <c r="F111" s="175"/>
      <c r="G111" s="175"/>
      <c r="H111" s="175"/>
      <c r="I111" s="175"/>
      <c r="J111" s="175"/>
      <c r="K111" s="175"/>
      <c r="L111" s="175"/>
      <c r="M111" s="175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114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/>
      <c r="B112" s="160"/>
      <c r="C112" s="200" t="s">
        <v>161</v>
      </c>
      <c r="D112" s="169"/>
      <c r="E112" s="173">
        <v>31.25</v>
      </c>
      <c r="F112" s="175"/>
      <c r="G112" s="175"/>
      <c r="H112" s="175"/>
      <c r="I112" s="175"/>
      <c r="J112" s="175"/>
      <c r="K112" s="175"/>
      <c r="L112" s="175"/>
      <c r="M112" s="175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114</v>
      </c>
      <c r="AF112" s="153">
        <v>1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>
        <v>26</v>
      </c>
      <c r="B113" s="160" t="s">
        <v>231</v>
      </c>
      <c r="C113" s="197" t="s">
        <v>232</v>
      </c>
      <c r="D113" s="162" t="s">
        <v>193</v>
      </c>
      <c r="E113" s="170">
        <v>33.5092</v>
      </c>
      <c r="F113" s="174"/>
      <c r="G113" s="175">
        <f>ROUND(E113*F113,2)</f>
        <v>0</v>
      </c>
      <c r="H113" s="174"/>
      <c r="I113" s="175">
        <f>ROUND(E113*H113,2)</f>
        <v>0</v>
      </c>
      <c r="J113" s="174"/>
      <c r="K113" s="175">
        <f>ROUND(E113*J113,2)</f>
        <v>0</v>
      </c>
      <c r="L113" s="175">
        <v>21</v>
      </c>
      <c r="M113" s="175">
        <f>G113*(1+L113/100)</f>
        <v>0</v>
      </c>
      <c r="N113" s="163">
        <v>0</v>
      </c>
      <c r="O113" s="163">
        <f>ROUND(E113*N113,5)</f>
        <v>0</v>
      </c>
      <c r="P113" s="163">
        <v>0</v>
      </c>
      <c r="Q113" s="163">
        <f>ROUND(E113*P113,5)</f>
        <v>0</v>
      </c>
      <c r="R113" s="163"/>
      <c r="S113" s="163"/>
      <c r="T113" s="164">
        <v>0.26</v>
      </c>
      <c r="U113" s="163">
        <f>ROUND(E113*T113,2)</f>
        <v>8.7100000000000009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112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x14ac:dyDescent="0.2">
      <c r="A114" s="155" t="s">
        <v>109</v>
      </c>
      <c r="B114" s="161" t="s">
        <v>70</v>
      </c>
      <c r="C114" s="199" t="s">
        <v>71</v>
      </c>
      <c r="D114" s="166"/>
      <c r="E114" s="172"/>
      <c r="F114" s="176"/>
      <c r="G114" s="176">
        <f>SUMIF(AE115:AE139,"&lt;&gt;NOR",G115:G139)</f>
        <v>0</v>
      </c>
      <c r="H114" s="176"/>
      <c r="I114" s="176">
        <f>SUM(I115:I139)</f>
        <v>0</v>
      </c>
      <c r="J114" s="176"/>
      <c r="K114" s="176">
        <f>SUM(K115:K139)</f>
        <v>0</v>
      </c>
      <c r="L114" s="176"/>
      <c r="M114" s="176">
        <f>SUM(M115:M139)</f>
        <v>0</v>
      </c>
      <c r="N114" s="167"/>
      <c r="O114" s="167">
        <f>SUM(O115:O139)</f>
        <v>578.82477999999992</v>
      </c>
      <c r="P114" s="167"/>
      <c r="Q114" s="167">
        <f>SUM(Q115:Q139)</f>
        <v>0</v>
      </c>
      <c r="R114" s="167"/>
      <c r="S114" s="167"/>
      <c r="T114" s="168"/>
      <c r="U114" s="167">
        <f>SUM(U115:U139)</f>
        <v>162.55000000000001</v>
      </c>
      <c r="AE114" t="s">
        <v>110</v>
      </c>
    </row>
    <row r="115" spans="1:60" outlineLevel="1" x14ac:dyDescent="0.2">
      <c r="A115" s="154">
        <v>27</v>
      </c>
      <c r="B115" s="160" t="s">
        <v>233</v>
      </c>
      <c r="C115" s="197" t="s">
        <v>234</v>
      </c>
      <c r="D115" s="162" t="s">
        <v>111</v>
      </c>
      <c r="E115" s="170">
        <v>0</v>
      </c>
      <c r="F115" s="174"/>
      <c r="G115" s="175">
        <f t="shared" ref="G115:G126" si="0">ROUND(E115*F115,2)</f>
        <v>0</v>
      </c>
      <c r="H115" s="174"/>
      <c r="I115" s="175">
        <f t="shared" ref="I115:I126" si="1">ROUND(E115*H115,2)</f>
        <v>0</v>
      </c>
      <c r="J115" s="174"/>
      <c r="K115" s="175">
        <f t="shared" ref="K115:K126" si="2">ROUND(E115*J115,2)</f>
        <v>0</v>
      </c>
      <c r="L115" s="175">
        <v>21</v>
      </c>
      <c r="M115" s="175">
        <f t="shared" ref="M115:M126" si="3">G115*(1+L115/100)</f>
        <v>0</v>
      </c>
      <c r="N115" s="163">
        <v>0</v>
      </c>
      <c r="O115" s="163">
        <f t="shared" ref="O115:O126" si="4">ROUND(E115*N115,5)</f>
        <v>0</v>
      </c>
      <c r="P115" s="163">
        <v>0</v>
      </c>
      <c r="Q115" s="163">
        <f t="shared" ref="Q115:Q126" si="5">ROUND(E115*P115,5)</f>
        <v>0</v>
      </c>
      <c r="R115" s="163"/>
      <c r="S115" s="163"/>
      <c r="T115" s="164">
        <v>0</v>
      </c>
      <c r="U115" s="163">
        <f t="shared" ref="U115:U126" si="6">ROUND(E115*T115,2)</f>
        <v>0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112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>
        <v>28</v>
      </c>
      <c r="B116" s="160" t="s">
        <v>235</v>
      </c>
      <c r="C116" s="197" t="s">
        <v>236</v>
      </c>
      <c r="D116" s="162" t="s">
        <v>193</v>
      </c>
      <c r="E116" s="170">
        <v>463.35</v>
      </c>
      <c r="F116" s="174"/>
      <c r="G116" s="175">
        <f t="shared" si="0"/>
        <v>0</v>
      </c>
      <c r="H116" s="174"/>
      <c r="I116" s="175">
        <f t="shared" si="1"/>
        <v>0</v>
      </c>
      <c r="J116" s="174"/>
      <c r="K116" s="175">
        <f t="shared" si="2"/>
        <v>0</v>
      </c>
      <c r="L116" s="175">
        <v>21</v>
      </c>
      <c r="M116" s="175">
        <f t="shared" si="3"/>
        <v>0</v>
      </c>
      <c r="N116" s="163">
        <v>0</v>
      </c>
      <c r="O116" s="163">
        <f t="shared" si="4"/>
        <v>0</v>
      </c>
      <c r="P116" s="163">
        <v>0</v>
      </c>
      <c r="Q116" s="163">
        <f t="shared" si="5"/>
        <v>0</v>
      </c>
      <c r="R116" s="163"/>
      <c r="S116" s="163"/>
      <c r="T116" s="164">
        <v>9.6000000000000002E-2</v>
      </c>
      <c r="U116" s="163">
        <f t="shared" si="6"/>
        <v>44.48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112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ht="22.5" outlineLevel="1" x14ac:dyDescent="0.2">
      <c r="A117" s="154">
        <v>29</v>
      </c>
      <c r="B117" s="160" t="s">
        <v>237</v>
      </c>
      <c r="C117" s="197" t="s">
        <v>238</v>
      </c>
      <c r="D117" s="162" t="s">
        <v>193</v>
      </c>
      <c r="E117" s="170">
        <v>463.35</v>
      </c>
      <c r="F117" s="174"/>
      <c r="G117" s="175">
        <f t="shared" si="0"/>
        <v>0</v>
      </c>
      <c r="H117" s="174"/>
      <c r="I117" s="175">
        <f t="shared" si="1"/>
        <v>0</v>
      </c>
      <c r="J117" s="174"/>
      <c r="K117" s="175">
        <f t="shared" si="2"/>
        <v>0</v>
      </c>
      <c r="L117" s="175">
        <v>21</v>
      </c>
      <c r="M117" s="175">
        <f t="shared" si="3"/>
        <v>0</v>
      </c>
      <c r="N117" s="163">
        <v>0.378</v>
      </c>
      <c r="O117" s="163">
        <f t="shared" si="4"/>
        <v>175.1463</v>
      </c>
      <c r="P117" s="163">
        <v>0</v>
      </c>
      <c r="Q117" s="163">
        <f t="shared" si="5"/>
        <v>0</v>
      </c>
      <c r="R117" s="163"/>
      <c r="S117" s="163"/>
      <c r="T117" s="164">
        <v>2.5999999999999999E-2</v>
      </c>
      <c r="U117" s="163">
        <f t="shared" si="6"/>
        <v>12.05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112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ht="22.5" outlineLevel="1" x14ac:dyDescent="0.2">
      <c r="A118" s="154">
        <v>30</v>
      </c>
      <c r="B118" s="160" t="s">
        <v>237</v>
      </c>
      <c r="C118" s="197" t="s">
        <v>238</v>
      </c>
      <c r="D118" s="162" t="s">
        <v>193</v>
      </c>
      <c r="E118" s="170">
        <v>463.35</v>
      </c>
      <c r="F118" s="174"/>
      <c r="G118" s="175">
        <f t="shared" si="0"/>
        <v>0</v>
      </c>
      <c r="H118" s="174"/>
      <c r="I118" s="175">
        <f t="shared" si="1"/>
        <v>0</v>
      </c>
      <c r="J118" s="174"/>
      <c r="K118" s="175">
        <f t="shared" si="2"/>
        <v>0</v>
      </c>
      <c r="L118" s="175">
        <v>21</v>
      </c>
      <c r="M118" s="175">
        <f t="shared" si="3"/>
        <v>0</v>
      </c>
      <c r="N118" s="163">
        <v>0.378</v>
      </c>
      <c r="O118" s="163">
        <f t="shared" si="4"/>
        <v>175.1463</v>
      </c>
      <c r="P118" s="163">
        <v>0</v>
      </c>
      <c r="Q118" s="163">
        <f t="shared" si="5"/>
        <v>0</v>
      </c>
      <c r="R118" s="163"/>
      <c r="S118" s="163"/>
      <c r="T118" s="164">
        <v>2.5999999999999999E-2</v>
      </c>
      <c r="U118" s="163">
        <f t="shared" si="6"/>
        <v>12.05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112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ht="22.5" outlineLevel="1" x14ac:dyDescent="0.2">
      <c r="A119" s="154">
        <v>31</v>
      </c>
      <c r="B119" s="160" t="s">
        <v>239</v>
      </c>
      <c r="C119" s="197" t="s">
        <v>240</v>
      </c>
      <c r="D119" s="162" t="s">
        <v>193</v>
      </c>
      <c r="E119" s="170">
        <v>463.35</v>
      </c>
      <c r="F119" s="174"/>
      <c r="G119" s="175">
        <f t="shared" si="0"/>
        <v>0</v>
      </c>
      <c r="H119" s="174"/>
      <c r="I119" s="175">
        <f t="shared" si="1"/>
        <v>0</v>
      </c>
      <c r="J119" s="174"/>
      <c r="K119" s="175">
        <f t="shared" si="2"/>
        <v>0</v>
      </c>
      <c r="L119" s="175">
        <v>21</v>
      </c>
      <c r="M119" s="175">
        <f t="shared" si="3"/>
        <v>0</v>
      </c>
      <c r="N119" s="163">
        <v>0.1512</v>
      </c>
      <c r="O119" s="163">
        <f t="shared" si="4"/>
        <v>70.058520000000001</v>
      </c>
      <c r="P119" s="163">
        <v>0</v>
      </c>
      <c r="Q119" s="163">
        <f t="shared" si="5"/>
        <v>0</v>
      </c>
      <c r="R119" s="163"/>
      <c r="S119" s="163"/>
      <c r="T119" s="164">
        <v>2.3E-2</v>
      </c>
      <c r="U119" s="163">
        <f t="shared" si="6"/>
        <v>10.66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112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>
        <v>32</v>
      </c>
      <c r="B120" s="160" t="s">
        <v>241</v>
      </c>
      <c r="C120" s="197" t="s">
        <v>242</v>
      </c>
      <c r="D120" s="162" t="s">
        <v>193</v>
      </c>
      <c r="E120" s="170">
        <v>463.35</v>
      </c>
      <c r="F120" s="174"/>
      <c r="G120" s="175">
        <f t="shared" si="0"/>
        <v>0</v>
      </c>
      <c r="H120" s="174"/>
      <c r="I120" s="175">
        <f t="shared" si="1"/>
        <v>0</v>
      </c>
      <c r="J120" s="174"/>
      <c r="K120" s="175">
        <f t="shared" si="2"/>
        <v>0</v>
      </c>
      <c r="L120" s="175">
        <v>21</v>
      </c>
      <c r="M120" s="175">
        <f t="shared" si="3"/>
        <v>0</v>
      </c>
      <c r="N120" s="163">
        <v>8.0960000000000004E-2</v>
      </c>
      <c r="O120" s="163">
        <f t="shared" si="4"/>
        <v>37.512819999999998</v>
      </c>
      <c r="P120" s="163">
        <v>0</v>
      </c>
      <c r="Q120" s="163">
        <f t="shared" si="5"/>
        <v>0</v>
      </c>
      <c r="R120" s="163"/>
      <c r="S120" s="163"/>
      <c r="T120" s="164">
        <v>2.3E-2</v>
      </c>
      <c r="U120" s="163">
        <f t="shared" si="6"/>
        <v>10.66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112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>
        <v>33</v>
      </c>
      <c r="B121" s="160" t="s">
        <v>243</v>
      </c>
      <c r="C121" s="197" t="s">
        <v>244</v>
      </c>
      <c r="D121" s="162" t="s">
        <v>111</v>
      </c>
      <c r="E121" s="170">
        <v>0</v>
      </c>
      <c r="F121" s="174"/>
      <c r="G121" s="175">
        <f t="shared" si="0"/>
        <v>0</v>
      </c>
      <c r="H121" s="174"/>
      <c r="I121" s="175">
        <f t="shared" si="1"/>
        <v>0</v>
      </c>
      <c r="J121" s="174"/>
      <c r="K121" s="175">
        <f t="shared" si="2"/>
        <v>0</v>
      </c>
      <c r="L121" s="175">
        <v>21</v>
      </c>
      <c r="M121" s="175">
        <f t="shared" si="3"/>
        <v>0</v>
      </c>
      <c r="N121" s="163">
        <v>0</v>
      </c>
      <c r="O121" s="163">
        <f t="shared" si="4"/>
        <v>0</v>
      </c>
      <c r="P121" s="163">
        <v>0</v>
      </c>
      <c r="Q121" s="163">
        <f t="shared" si="5"/>
        <v>0</v>
      </c>
      <c r="R121" s="163"/>
      <c r="S121" s="163"/>
      <c r="T121" s="164">
        <v>0</v>
      </c>
      <c r="U121" s="163">
        <f t="shared" si="6"/>
        <v>0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112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>
        <v>34</v>
      </c>
      <c r="B122" s="160" t="s">
        <v>235</v>
      </c>
      <c r="C122" s="197" t="s">
        <v>236</v>
      </c>
      <c r="D122" s="162" t="s">
        <v>193</v>
      </c>
      <c r="E122" s="170">
        <v>146.16</v>
      </c>
      <c r="F122" s="174"/>
      <c r="G122" s="175">
        <f t="shared" si="0"/>
        <v>0</v>
      </c>
      <c r="H122" s="174"/>
      <c r="I122" s="175">
        <f t="shared" si="1"/>
        <v>0</v>
      </c>
      <c r="J122" s="174"/>
      <c r="K122" s="175">
        <f t="shared" si="2"/>
        <v>0</v>
      </c>
      <c r="L122" s="175">
        <v>21</v>
      </c>
      <c r="M122" s="175">
        <f t="shared" si="3"/>
        <v>0</v>
      </c>
      <c r="N122" s="163">
        <v>0</v>
      </c>
      <c r="O122" s="163">
        <f t="shared" si="4"/>
        <v>0</v>
      </c>
      <c r="P122" s="163">
        <v>0</v>
      </c>
      <c r="Q122" s="163">
        <f t="shared" si="5"/>
        <v>0</v>
      </c>
      <c r="R122" s="163"/>
      <c r="S122" s="163"/>
      <c r="T122" s="164">
        <v>9.6000000000000002E-2</v>
      </c>
      <c r="U122" s="163">
        <f t="shared" si="6"/>
        <v>14.03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112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>
        <v>35</v>
      </c>
      <c r="B123" s="160" t="s">
        <v>245</v>
      </c>
      <c r="C123" s="197" t="s">
        <v>246</v>
      </c>
      <c r="D123" s="162" t="s">
        <v>193</v>
      </c>
      <c r="E123" s="170">
        <v>146.16</v>
      </c>
      <c r="F123" s="174"/>
      <c r="G123" s="175">
        <f t="shared" si="0"/>
        <v>0</v>
      </c>
      <c r="H123" s="174"/>
      <c r="I123" s="175">
        <f t="shared" si="1"/>
        <v>0</v>
      </c>
      <c r="J123" s="174"/>
      <c r="K123" s="175">
        <f t="shared" si="2"/>
        <v>0</v>
      </c>
      <c r="L123" s="175">
        <v>21</v>
      </c>
      <c r="M123" s="175">
        <f t="shared" si="3"/>
        <v>0</v>
      </c>
      <c r="N123" s="163">
        <v>0</v>
      </c>
      <c r="O123" s="163">
        <f t="shared" si="4"/>
        <v>0</v>
      </c>
      <c r="P123" s="163">
        <v>0</v>
      </c>
      <c r="Q123" s="163">
        <f t="shared" si="5"/>
        <v>0</v>
      </c>
      <c r="R123" s="163"/>
      <c r="S123" s="163"/>
      <c r="T123" s="164">
        <v>0.13</v>
      </c>
      <c r="U123" s="163">
        <f t="shared" si="6"/>
        <v>19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112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ht="22.5" outlineLevel="1" x14ac:dyDescent="0.2">
      <c r="A124" s="154">
        <v>36</v>
      </c>
      <c r="B124" s="160" t="s">
        <v>237</v>
      </c>
      <c r="C124" s="197" t="s">
        <v>247</v>
      </c>
      <c r="D124" s="162" t="s">
        <v>193</v>
      </c>
      <c r="E124" s="170">
        <v>146.16</v>
      </c>
      <c r="F124" s="174"/>
      <c r="G124" s="175">
        <f t="shared" si="0"/>
        <v>0</v>
      </c>
      <c r="H124" s="174"/>
      <c r="I124" s="175">
        <f t="shared" si="1"/>
        <v>0</v>
      </c>
      <c r="J124" s="174"/>
      <c r="K124" s="175">
        <f t="shared" si="2"/>
        <v>0</v>
      </c>
      <c r="L124" s="175">
        <v>21</v>
      </c>
      <c r="M124" s="175">
        <f t="shared" si="3"/>
        <v>0</v>
      </c>
      <c r="N124" s="163">
        <v>0.378</v>
      </c>
      <c r="O124" s="163">
        <f t="shared" si="4"/>
        <v>55.248480000000001</v>
      </c>
      <c r="P124" s="163">
        <v>0</v>
      </c>
      <c r="Q124" s="163">
        <f t="shared" si="5"/>
        <v>0</v>
      </c>
      <c r="R124" s="163"/>
      <c r="S124" s="163"/>
      <c r="T124" s="164">
        <v>2.5999999999999999E-2</v>
      </c>
      <c r="U124" s="163">
        <f t="shared" si="6"/>
        <v>3.8</v>
      </c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112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>
        <v>37</v>
      </c>
      <c r="B125" s="160" t="s">
        <v>248</v>
      </c>
      <c r="C125" s="197" t="s">
        <v>249</v>
      </c>
      <c r="D125" s="162" t="s">
        <v>193</v>
      </c>
      <c r="E125" s="170">
        <v>146.16</v>
      </c>
      <c r="F125" s="174"/>
      <c r="G125" s="175">
        <f t="shared" si="0"/>
        <v>0</v>
      </c>
      <c r="H125" s="174"/>
      <c r="I125" s="175">
        <f t="shared" si="1"/>
        <v>0</v>
      </c>
      <c r="J125" s="174"/>
      <c r="K125" s="175">
        <f t="shared" si="2"/>
        <v>0</v>
      </c>
      <c r="L125" s="175">
        <v>21</v>
      </c>
      <c r="M125" s="175">
        <f t="shared" si="3"/>
        <v>0</v>
      </c>
      <c r="N125" s="163">
        <v>0.2024</v>
      </c>
      <c r="O125" s="163">
        <f t="shared" si="4"/>
        <v>29.58278</v>
      </c>
      <c r="P125" s="163">
        <v>0</v>
      </c>
      <c r="Q125" s="163">
        <f t="shared" si="5"/>
        <v>0</v>
      </c>
      <c r="R125" s="163"/>
      <c r="S125" s="163"/>
      <c r="T125" s="164">
        <v>2.5999999999999999E-2</v>
      </c>
      <c r="U125" s="163">
        <f t="shared" si="6"/>
        <v>3.8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112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>
        <v>38</v>
      </c>
      <c r="B126" s="160" t="s">
        <v>250</v>
      </c>
      <c r="C126" s="197" t="s">
        <v>251</v>
      </c>
      <c r="D126" s="162" t="s">
        <v>252</v>
      </c>
      <c r="E126" s="170">
        <v>292</v>
      </c>
      <c r="F126" s="174"/>
      <c r="G126" s="175">
        <f t="shared" si="0"/>
        <v>0</v>
      </c>
      <c r="H126" s="174"/>
      <c r="I126" s="175">
        <f t="shared" si="1"/>
        <v>0</v>
      </c>
      <c r="J126" s="174"/>
      <c r="K126" s="175">
        <f t="shared" si="2"/>
        <v>0</v>
      </c>
      <c r="L126" s="175">
        <v>21</v>
      </c>
      <c r="M126" s="175">
        <f t="shared" si="3"/>
        <v>0</v>
      </c>
      <c r="N126" s="163">
        <v>3.3000000000000002E-2</v>
      </c>
      <c r="O126" s="163">
        <f t="shared" si="4"/>
        <v>9.6359999999999992</v>
      </c>
      <c r="P126" s="163">
        <v>0</v>
      </c>
      <c r="Q126" s="163">
        <f t="shared" si="5"/>
        <v>0</v>
      </c>
      <c r="R126" s="163"/>
      <c r="S126" s="163"/>
      <c r="T126" s="164">
        <v>9.2999999999999999E-2</v>
      </c>
      <c r="U126" s="163">
        <f t="shared" si="6"/>
        <v>27.16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112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/>
      <c r="B127" s="160"/>
      <c r="C127" s="198" t="s">
        <v>253</v>
      </c>
      <c r="D127" s="165"/>
      <c r="E127" s="171"/>
      <c r="F127" s="175"/>
      <c r="G127" s="175"/>
      <c r="H127" s="175"/>
      <c r="I127" s="175"/>
      <c r="J127" s="175"/>
      <c r="K127" s="175"/>
      <c r="L127" s="175"/>
      <c r="M127" s="175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114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54"/>
      <c r="B128" s="160"/>
      <c r="C128" s="198" t="s">
        <v>159</v>
      </c>
      <c r="D128" s="165"/>
      <c r="E128" s="171"/>
      <c r="F128" s="175"/>
      <c r="G128" s="175"/>
      <c r="H128" s="175"/>
      <c r="I128" s="175"/>
      <c r="J128" s="175"/>
      <c r="K128" s="175"/>
      <c r="L128" s="175"/>
      <c r="M128" s="175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114</v>
      </c>
      <c r="AF128" s="153">
        <v>0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/>
      <c r="B129" s="160"/>
      <c r="C129" s="198" t="s">
        <v>254</v>
      </c>
      <c r="D129" s="165"/>
      <c r="E129" s="171">
        <v>292</v>
      </c>
      <c r="F129" s="175"/>
      <c r="G129" s="175"/>
      <c r="H129" s="175"/>
      <c r="I129" s="175"/>
      <c r="J129" s="175"/>
      <c r="K129" s="175"/>
      <c r="L129" s="175"/>
      <c r="M129" s="175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114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>
        <v>39</v>
      </c>
      <c r="B130" s="160" t="s">
        <v>255</v>
      </c>
      <c r="C130" s="197" t="s">
        <v>256</v>
      </c>
      <c r="D130" s="162" t="s">
        <v>111</v>
      </c>
      <c r="E130" s="170">
        <v>0</v>
      </c>
      <c r="F130" s="174"/>
      <c r="G130" s="175">
        <f>ROUND(E130*F130,2)</f>
        <v>0</v>
      </c>
      <c r="H130" s="174"/>
      <c r="I130" s="175">
        <f>ROUND(E130*H130,2)</f>
        <v>0</v>
      </c>
      <c r="J130" s="174"/>
      <c r="K130" s="175">
        <f>ROUND(E130*J130,2)</f>
        <v>0</v>
      </c>
      <c r="L130" s="175">
        <v>21</v>
      </c>
      <c r="M130" s="175">
        <f>G130*(1+L130/100)</f>
        <v>0</v>
      </c>
      <c r="N130" s="163">
        <v>0</v>
      </c>
      <c r="O130" s="163">
        <f>ROUND(E130*N130,5)</f>
        <v>0</v>
      </c>
      <c r="P130" s="163">
        <v>0</v>
      </c>
      <c r="Q130" s="163">
        <f>ROUND(E130*P130,5)</f>
        <v>0</v>
      </c>
      <c r="R130" s="163"/>
      <c r="S130" s="163"/>
      <c r="T130" s="164">
        <v>0</v>
      </c>
      <c r="U130" s="163">
        <f>ROUND(E130*T130,2)</f>
        <v>0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112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>
        <v>40</v>
      </c>
      <c r="B131" s="160" t="s">
        <v>245</v>
      </c>
      <c r="C131" s="197" t="s">
        <v>246</v>
      </c>
      <c r="D131" s="162" t="s">
        <v>193</v>
      </c>
      <c r="E131" s="170">
        <v>15.77</v>
      </c>
      <c r="F131" s="174"/>
      <c r="G131" s="175">
        <f>ROUND(E131*F131,2)</f>
        <v>0</v>
      </c>
      <c r="H131" s="174"/>
      <c r="I131" s="175">
        <f>ROUND(E131*H131,2)</f>
        <v>0</v>
      </c>
      <c r="J131" s="174"/>
      <c r="K131" s="175">
        <f>ROUND(E131*J131,2)</f>
        <v>0</v>
      </c>
      <c r="L131" s="175">
        <v>21</v>
      </c>
      <c r="M131" s="175">
        <f>G131*(1+L131/100)</f>
        <v>0</v>
      </c>
      <c r="N131" s="163">
        <v>0</v>
      </c>
      <c r="O131" s="163">
        <f>ROUND(E131*N131,5)</f>
        <v>0</v>
      </c>
      <c r="P131" s="163">
        <v>0</v>
      </c>
      <c r="Q131" s="163">
        <f>ROUND(E131*P131,5)</f>
        <v>0</v>
      </c>
      <c r="R131" s="163"/>
      <c r="S131" s="163"/>
      <c r="T131" s="164">
        <v>0.13</v>
      </c>
      <c r="U131" s="163">
        <f>ROUND(E131*T131,2)</f>
        <v>2.0499999999999998</v>
      </c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112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>
        <v>41</v>
      </c>
      <c r="B132" s="160" t="s">
        <v>257</v>
      </c>
      <c r="C132" s="197" t="s">
        <v>258</v>
      </c>
      <c r="D132" s="162" t="s">
        <v>157</v>
      </c>
      <c r="E132" s="170">
        <v>4.7309999999999999</v>
      </c>
      <c r="F132" s="174"/>
      <c r="G132" s="175">
        <f>ROUND(E132*F132,2)</f>
        <v>0</v>
      </c>
      <c r="H132" s="174"/>
      <c r="I132" s="175">
        <f>ROUND(E132*H132,2)</f>
        <v>0</v>
      </c>
      <c r="J132" s="174"/>
      <c r="K132" s="175">
        <f>ROUND(E132*J132,2)</f>
        <v>0</v>
      </c>
      <c r="L132" s="175">
        <v>21</v>
      </c>
      <c r="M132" s="175">
        <f>G132*(1+L132/100)</f>
        <v>0</v>
      </c>
      <c r="N132" s="163">
        <v>0</v>
      </c>
      <c r="O132" s="163">
        <f>ROUND(E132*N132,5)</f>
        <v>0</v>
      </c>
      <c r="P132" s="163">
        <v>0</v>
      </c>
      <c r="Q132" s="163">
        <f>ROUND(E132*P132,5)</f>
        <v>0</v>
      </c>
      <c r="R132" s="163"/>
      <c r="S132" s="163"/>
      <c r="T132" s="164">
        <v>3.1E-2</v>
      </c>
      <c r="U132" s="163">
        <f>ROUND(E132*T132,2)</f>
        <v>0.15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112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/>
      <c r="B133" s="160"/>
      <c r="C133" s="198" t="s">
        <v>259</v>
      </c>
      <c r="D133" s="165"/>
      <c r="E133" s="171">
        <v>4.7309999999999999</v>
      </c>
      <c r="F133" s="175"/>
      <c r="G133" s="175"/>
      <c r="H133" s="175"/>
      <c r="I133" s="175"/>
      <c r="J133" s="175"/>
      <c r="K133" s="175"/>
      <c r="L133" s="175"/>
      <c r="M133" s="175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114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>
        <v>42</v>
      </c>
      <c r="B134" s="160" t="s">
        <v>260</v>
      </c>
      <c r="C134" s="197" t="s">
        <v>261</v>
      </c>
      <c r="D134" s="162" t="s">
        <v>157</v>
      </c>
      <c r="E134" s="170">
        <v>4.7309999999999999</v>
      </c>
      <c r="F134" s="174"/>
      <c r="G134" s="175">
        <f>ROUND(E134*F134,2)</f>
        <v>0</v>
      </c>
      <c r="H134" s="174"/>
      <c r="I134" s="175">
        <f>ROUND(E134*H134,2)</f>
        <v>0</v>
      </c>
      <c r="J134" s="174"/>
      <c r="K134" s="175">
        <f>ROUND(E134*J134,2)</f>
        <v>0</v>
      </c>
      <c r="L134" s="175">
        <v>21</v>
      </c>
      <c r="M134" s="175">
        <f>G134*(1+L134/100)</f>
        <v>0</v>
      </c>
      <c r="N134" s="163">
        <v>1.6</v>
      </c>
      <c r="O134" s="163">
        <f>ROUND(E134*N134,5)</f>
        <v>7.5696000000000003</v>
      </c>
      <c r="P134" s="163">
        <v>0</v>
      </c>
      <c r="Q134" s="163">
        <f>ROUND(E134*P134,5)</f>
        <v>0</v>
      </c>
      <c r="R134" s="163"/>
      <c r="S134" s="163"/>
      <c r="T134" s="164">
        <v>0</v>
      </c>
      <c r="U134" s="163">
        <f>ROUND(E134*T134,2)</f>
        <v>0</v>
      </c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262</v>
      </c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/>
      <c r="B135" s="160"/>
      <c r="C135" s="198" t="s">
        <v>263</v>
      </c>
      <c r="D135" s="165"/>
      <c r="E135" s="171">
        <v>4.7309999999999999</v>
      </c>
      <c r="F135" s="175"/>
      <c r="G135" s="175"/>
      <c r="H135" s="175"/>
      <c r="I135" s="175"/>
      <c r="J135" s="175"/>
      <c r="K135" s="175"/>
      <c r="L135" s="175"/>
      <c r="M135" s="175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114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>
        <v>43</v>
      </c>
      <c r="B136" s="160" t="s">
        <v>264</v>
      </c>
      <c r="C136" s="197" t="s">
        <v>265</v>
      </c>
      <c r="D136" s="162" t="s">
        <v>111</v>
      </c>
      <c r="E136" s="170">
        <v>0</v>
      </c>
      <c r="F136" s="174"/>
      <c r="G136" s="175">
        <f>ROUND(E136*F136,2)</f>
        <v>0</v>
      </c>
      <c r="H136" s="174"/>
      <c r="I136" s="175">
        <f>ROUND(E136*H136,2)</f>
        <v>0</v>
      </c>
      <c r="J136" s="174"/>
      <c r="K136" s="175">
        <f>ROUND(E136*J136,2)</f>
        <v>0</v>
      </c>
      <c r="L136" s="175">
        <v>21</v>
      </c>
      <c r="M136" s="175">
        <f>G136*(1+L136/100)</f>
        <v>0</v>
      </c>
      <c r="N136" s="163">
        <v>0</v>
      </c>
      <c r="O136" s="163">
        <f>ROUND(E136*N136,5)</f>
        <v>0</v>
      </c>
      <c r="P136" s="163">
        <v>0</v>
      </c>
      <c r="Q136" s="163">
        <f>ROUND(E136*P136,5)</f>
        <v>0</v>
      </c>
      <c r="R136" s="163"/>
      <c r="S136" s="163"/>
      <c r="T136" s="164">
        <v>0</v>
      </c>
      <c r="U136" s="163">
        <f>ROUND(E136*T136,2)</f>
        <v>0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112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>
        <v>44</v>
      </c>
      <c r="B137" s="160" t="s">
        <v>235</v>
      </c>
      <c r="C137" s="197" t="s">
        <v>236</v>
      </c>
      <c r="D137" s="162" t="s">
        <v>193</v>
      </c>
      <c r="E137" s="170">
        <v>18.45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21</v>
      </c>
      <c r="M137" s="175">
        <f>G137*(1+L137/100)</f>
        <v>0</v>
      </c>
      <c r="N137" s="163">
        <v>0</v>
      </c>
      <c r="O137" s="163">
        <f>ROUND(E137*N137,5)</f>
        <v>0</v>
      </c>
      <c r="P137" s="163">
        <v>0</v>
      </c>
      <c r="Q137" s="163">
        <f>ROUND(E137*P137,5)</f>
        <v>0</v>
      </c>
      <c r="R137" s="163"/>
      <c r="S137" s="163"/>
      <c r="T137" s="164">
        <v>9.6000000000000002E-2</v>
      </c>
      <c r="U137" s="163">
        <f>ROUND(E137*T137,2)</f>
        <v>1.77</v>
      </c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112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ht="22.5" outlineLevel="1" x14ac:dyDescent="0.2">
      <c r="A138" s="154">
        <v>45</v>
      </c>
      <c r="B138" s="160" t="s">
        <v>237</v>
      </c>
      <c r="C138" s="197" t="s">
        <v>238</v>
      </c>
      <c r="D138" s="162" t="s">
        <v>193</v>
      </c>
      <c r="E138" s="170">
        <v>18.45</v>
      </c>
      <c r="F138" s="174"/>
      <c r="G138" s="175">
        <f>ROUND(E138*F138,2)</f>
        <v>0</v>
      </c>
      <c r="H138" s="174"/>
      <c r="I138" s="175">
        <f>ROUND(E138*H138,2)</f>
        <v>0</v>
      </c>
      <c r="J138" s="174"/>
      <c r="K138" s="175">
        <f>ROUND(E138*J138,2)</f>
        <v>0</v>
      </c>
      <c r="L138" s="175">
        <v>21</v>
      </c>
      <c r="M138" s="175">
        <f>G138*(1+L138/100)</f>
        <v>0</v>
      </c>
      <c r="N138" s="163">
        <v>0.378</v>
      </c>
      <c r="O138" s="163">
        <f>ROUND(E138*N138,5)</f>
        <v>6.9741</v>
      </c>
      <c r="P138" s="163">
        <v>0</v>
      </c>
      <c r="Q138" s="163">
        <f>ROUND(E138*P138,5)</f>
        <v>0</v>
      </c>
      <c r="R138" s="163"/>
      <c r="S138" s="163"/>
      <c r="T138" s="164">
        <v>2.5999999999999999E-2</v>
      </c>
      <c r="U138" s="163">
        <f>ROUND(E138*T138,2)</f>
        <v>0.48</v>
      </c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112</v>
      </c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ht="22.5" outlineLevel="1" x14ac:dyDescent="0.2">
      <c r="A139" s="154">
        <v>46</v>
      </c>
      <c r="B139" s="160" t="s">
        <v>266</v>
      </c>
      <c r="C139" s="197" t="s">
        <v>267</v>
      </c>
      <c r="D139" s="162" t="s">
        <v>193</v>
      </c>
      <c r="E139" s="170">
        <v>18.45</v>
      </c>
      <c r="F139" s="174"/>
      <c r="G139" s="175">
        <f>ROUND(E139*F139,2)</f>
        <v>0</v>
      </c>
      <c r="H139" s="174"/>
      <c r="I139" s="175">
        <f>ROUND(E139*H139,2)</f>
        <v>0</v>
      </c>
      <c r="J139" s="174"/>
      <c r="K139" s="175">
        <f>ROUND(E139*J139,2)</f>
        <v>0</v>
      </c>
      <c r="L139" s="175">
        <v>21</v>
      </c>
      <c r="M139" s="175">
        <f>G139*(1+L139/100)</f>
        <v>0</v>
      </c>
      <c r="N139" s="163">
        <v>0.64768999999999999</v>
      </c>
      <c r="O139" s="163">
        <f>ROUND(E139*N139,5)</f>
        <v>11.94988</v>
      </c>
      <c r="P139" s="163">
        <v>0</v>
      </c>
      <c r="Q139" s="163">
        <f>ROUND(E139*P139,5)</f>
        <v>0</v>
      </c>
      <c r="R139" s="163"/>
      <c r="S139" s="163"/>
      <c r="T139" s="164">
        <v>2.1999999999999999E-2</v>
      </c>
      <c r="U139" s="163">
        <f>ROUND(E139*T139,2)</f>
        <v>0.41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112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x14ac:dyDescent="0.2">
      <c r="A140" s="155" t="s">
        <v>109</v>
      </c>
      <c r="B140" s="161" t="s">
        <v>72</v>
      </c>
      <c r="C140" s="199" t="s">
        <v>73</v>
      </c>
      <c r="D140" s="166"/>
      <c r="E140" s="172"/>
      <c r="F140" s="176"/>
      <c r="G140" s="176">
        <f>SUMIF(AE141:AE156,"&lt;&gt;NOR",G141:G156)</f>
        <v>0</v>
      </c>
      <c r="H140" s="176"/>
      <c r="I140" s="176">
        <f>SUM(I141:I156)</f>
        <v>0</v>
      </c>
      <c r="J140" s="176"/>
      <c r="K140" s="176">
        <f>SUM(K141:K156)</f>
        <v>0</v>
      </c>
      <c r="L140" s="176"/>
      <c r="M140" s="176">
        <f>SUM(M141:M156)</f>
        <v>0</v>
      </c>
      <c r="N140" s="167"/>
      <c r="O140" s="167">
        <f>SUM(O141:O156)</f>
        <v>0</v>
      </c>
      <c r="P140" s="167"/>
      <c r="Q140" s="167">
        <f>SUM(Q141:Q156)</f>
        <v>73.694550000000007</v>
      </c>
      <c r="R140" s="167"/>
      <c r="S140" s="167"/>
      <c r="T140" s="168"/>
      <c r="U140" s="167">
        <f>SUM(U141:U156)</f>
        <v>228.85</v>
      </c>
      <c r="AE140" t="s">
        <v>110</v>
      </c>
    </row>
    <row r="141" spans="1:60" outlineLevel="1" x14ac:dyDescent="0.2">
      <c r="A141" s="154">
        <v>47</v>
      </c>
      <c r="B141" s="160" t="s">
        <v>268</v>
      </c>
      <c r="C141" s="197" t="s">
        <v>269</v>
      </c>
      <c r="D141" s="162" t="s">
        <v>270</v>
      </c>
      <c r="E141" s="170">
        <v>33.6</v>
      </c>
      <c r="F141" s="174"/>
      <c r="G141" s="175">
        <f>ROUND(E141*F141,2)</f>
        <v>0</v>
      </c>
      <c r="H141" s="174"/>
      <c r="I141" s="175">
        <f>ROUND(E141*H141,2)</f>
        <v>0</v>
      </c>
      <c r="J141" s="174"/>
      <c r="K141" s="175">
        <f>ROUND(E141*J141,2)</f>
        <v>0</v>
      </c>
      <c r="L141" s="175">
        <v>21</v>
      </c>
      <c r="M141" s="175">
        <f>G141*(1+L141/100)</f>
        <v>0</v>
      </c>
      <c r="N141" s="163">
        <v>0</v>
      </c>
      <c r="O141" s="163">
        <f>ROUND(E141*N141,5)</f>
        <v>0</v>
      </c>
      <c r="P141" s="163">
        <v>0.22</v>
      </c>
      <c r="Q141" s="163">
        <f>ROUND(E141*P141,5)</f>
        <v>7.3920000000000003</v>
      </c>
      <c r="R141" s="163"/>
      <c r="S141" s="163"/>
      <c r="T141" s="164">
        <v>0.14299999999999999</v>
      </c>
      <c r="U141" s="163">
        <f>ROUND(E141*T141,2)</f>
        <v>4.8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112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/>
      <c r="B142" s="160"/>
      <c r="C142" s="198" t="s">
        <v>271</v>
      </c>
      <c r="D142" s="165"/>
      <c r="E142" s="171"/>
      <c r="F142" s="175"/>
      <c r="G142" s="175"/>
      <c r="H142" s="175"/>
      <c r="I142" s="175"/>
      <c r="J142" s="175"/>
      <c r="K142" s="175"/>
      <c r="L142" s="175"/>
      <c r="M142" s="175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114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/>
      <c r="B143" s="160"/>
      <c r="C143" s="198" t="s">
        <v>272</v>
      </c>
      <c r="D143" s="165"/>
      <c r="E143" s="171"/>
      <c r="F143" s="175"/>
      <c r="G143" s="175"/>
      <c r="H143" s="175"/>
      <c r="I143" s="175"/>
      <c r="J143" s="175"/>
      <c r="K143" s="175"/>
      <c r="L143" s="175"/>
      <c r="M143" s="175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114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/>
      <c r="B144" s="160"/>
      <c r="C144" s="198" t="s">
        <v>273</v>
      </c>
      <c r="D144" s="165"/>
      <c r="E144" s="171">
        <v>33.6</v>
      </c>
      <c r="F144" s="175"/>
      <c r="G144" s="175"/>
      <c r="H144" s="175"/>
      <c r="I144" s="175"/>
      <c r="J144" s="175"/>
      <c r="K144" s="175"/>
      <c r="L144" s="175"/>
      <c r="M144" s="175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114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54">
        <v>48</v>
      </c>
      <c r="B145" s="160" t="s">
        <v>274</v>
      </c>
      <c r="C145" s="197" t="s">
        <v>275</v>
      </c>
      <c r="D145" s="162" t="s">
        <v>193</v>
      </c>
      <c r="E145" s="170">
        <v>33.630000000000003</v>
      </c>
      <c r="F145" s="174"/>
      <c r="G145" s="175">
        <f>ROUND(E145*F145,2)</f>
        <v>0</v>
      </c>
      <c r="H145" s="174"/>
      <c r="I145" s="175">
        <f>ROUND(E145*H145,2)</f>
        <v>0</v>
      </c>
      <c r="J145" s="174"/>
      <c r="K145" s="175">
        <f>ROUND(E145*J145,2)</f>
        <v>0</v>
      </c>
      <c r="L145" s="175">
        <v>21</v>
      </c>
      <c r="M145" s="175">
        <f>G145*(1+L145/100)</f>
        <v>0</v>
      </c>
      <c r="N145" s="163">
        <v>0</v>
      </c>
      <c r="O145" s="163">
        <f>ROUND(E145*N145,5)</f>
        <v>0</v>
      </c>
      <c r="P145" s="163">
        <v>0.22500000000000001</v>
      </c>
      <c r="Q145" s="163">
        <f>ROUND(E145*P145,5)</f>
        <v>7.5667499999999999</v>
      </c>
      <c r="R145" s="163"/>
      <c r="S145" s="163"/>
      <c r="T145" s="164">
        <v>0.14199999999999999</v>
      </c>
      <c r="U145" s="163">
        <f>ROUND(E145*T145,2)</f>
        <v>4.78</v>
      </c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112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/>
      <c r="B146" s="160"/>
      <c r="C146" s="198" t="s">
        <v>271</v>
      </c>
      <c r="D146" s="165"/>
      <c r="E146" s="171"/>
      <c r="F146" s="175"/>
      <c r="G146" s="175"/>
      <c r="H146" s="175"/>
      <c r="I146" s="175"/>
      <c r="J146" s="175"/>
      <c r="K146" s="175"/>
      <c r="L146" s="175"/>
      <c r="M146" s="175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114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/>
      <c r="B147" s="160"/>
      <c r="C147" s="198" t="s">
        <v>276</v>
      </c>
      <c r="D147" s="165"/>
      <c r="E147" s="171">
        <v>33.630000000000003</v>
      </c>
      <c r="F147" s="175"/>
      <c r="G147" s="175"/>
      <c r="H147" s="175"/>
      <c r="I147" s="175"/>
      <c r="J147" s="175"/>
      <c r="K147" s="175"/>
      <c r="L147" s="175"/>
      <c r="M147" s="175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114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ht="22.5" outlineLevel="1" x14ac:dyDescent="0.2">
      <c r="A148" s="154">
        <v>49</v>
      </c>
      <c r="B148" s="160" t="s">
        <v>277</v>
      </c>
      <c r="C148" s="197" t="s">
        <v>278</v>
      </c>
      <c r="D148" s="162" t="s">
        <v>193</v>
      </c>
      <c r="E148" s="170">
        <v>33.630000000000003</v>
      </c>
      <c r="F148" s="174"/>
      <c r="G148" s="175">
        <f>ROUND(E148*F148,2)</f>
        <v>0</v>
      </c>
      <c r="H148" s="174"/>
      <c r="I148" s="175">
        <f>ROUND(E148*H148,2)</f>
        <v>0</v>
      </c>
      <c r="J148" s="174"/>
      <c r="K148" s="175">
        <f>ROUND(E148*J148,2)</f>
        <v>0</v>
      </c>
      <c r="L148" s="175">
        <v>21</v>
      </c>
      <c r="M148" s="175">
        <f>G148*(1+L148/100)</f>
        <v>0</v>
      </c>
      <c r="N148" s="163">
        <v>0</v>
      </c>
      <c r="O148" s="163">
        <f>ROUND(E148*N148,5)</f>
        <v>0</v>
      </c>
      <c r="P148" s="163">
        <v>0.66</v>
      </c>
      <c r="Q148" s="163">
        <f>ROUND(E148*P148,5)</f>
        <v>22.195799999999998</v>
      </c>
      <c r="R148" s="163"/>
      <c r="S148" s="163"/>
      <c r="T148" s="164">
        <v>0.627</v>
      </c>
      <c r="U148" s="163">
        <f>ROUND(E148*T148,2)</f>
        <v>21.09</v>
      </c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112</v>
      </c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54"/>
      <c r="B149" s="160"/>
      <c r="C149" s="198" t="s">
        <v>271</v>
      </c>
      <c r="D149" s="165"/>
      <c r="E149" s="171"/>
      <c r="F149" s="175"/>
      <c r="G149" s="175"/>
      <c r="H149" s="175"/>
      <c r="I149" s="175"/>
      <c r="J149" s="175"/>
      <c r="K149" s="175"/>
      <c r="L149" s="175"/>
      <c r="M149" s="175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114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54"/>
      <c r="B150" s="160"/>
      <c r="C150" s="198" t="s">
        <v>276</v>
      </c>
      <c r="D150" s="165"/>
      <c r="E150" s="171">
        <v>33.630000000000003</v>
      </c>
      <c r="F150" s="175"/>
      <c r="G150" s="175"/>
      <c r="H150" s="175"/>
      <c r="I150" s="175"/>
      <c r="J150" s="175"/>
      <c r="K150" s="175"/>
      <c r="L150" s="175"/>
      <c r="M150" s="175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114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>
        <v>50</v>
      </c>
      <c r="B151" s="160" t="s">
        <v>279</v>
      </c>
      <c r="C151" s="197" t="s">
        <v>280</v>
      </c>
      <c r="D151" s="162" t="s">
        <v>157</v>
      </c>
      <c r="E151" s="170">
        <v>14.85</v>
      </c>
      <c r="F151" s="174"/>
      <c r="G151" s="175">
        <f>ROUND(E151*F151,2)</f>
        <v>0</v>
      </c>
      <c r="H151" s="174"/>
      <c r="I151" s="175">
        <f>ROUND(E151*H151,2)</f>
        <v>0</v>
      </c>
      <c r="J151" s="174"/>
      <c r="K151" s="175">
        <f>ROUND(E151*J151,2)</f>
        <v>0</v>
      </c>
      <c r="L151" s="175">
        <v>21</v>
      </c>
      <c r="M151" s="175">
        <f>G151*(1+L151/100)</f>
        <v>0</v>
      </c>
      <c r="N151" s="163">
        <v>0</v>
      </c>
      <c r="O151" s="163">
        <f>ROUND(E151*N151,5)</f>
        <v>0</v>
      </c>
      <c r="P151" s="163">
        <v>2.4</v>
      </c>
      <c r="Q151" s="163">
        <f>ROUND(E151*P151,5)</f>
        <v>35.64</v>
      </c>
      <c r="R151" s="163"/>
      <c r="S151" s="163"/>
      <c r="T151" s="164">
        <v>13.301</v>
      </c>
      <c r="U151" s="163">
        <f>ROUND(E151*T151,2)</f>
        <v>197.52</v>
      </c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112</v>
      </c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/>
      <c r="B152" s="160"/>
      <c r="C152" s="198" t="s">
        <v>281</v>
      </c>
      <c r="D152" s="165"/>
      <c r="E152" s="171">
        <v>8</v>
      </c>
      <c r="F152" s="175"/>
      <c r="G152" s="175"/>
      <c r="H152" s="175"/>
      <c r="I152" s="175"/>
      <c r="J152" s="175"/>
      <c r="K152" s="175"/>
      <c r="L152" s="175"/>
      <c r="M152" s="175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114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/>
      <c r="B153" s="160"/>
      <c r="C153" s="198" t="s">
        <v>282</v>
      </c>
      <c r="D153" s="165"/>
      <c r="E153" s="171">
        <v>6.2</v>
      </c>
      <c r="F153" s="175"/>
      <c r="G153" s="175"/>
      <c r="H153" s="175"/>
      <c r="I153" s="175"/>
      <c r="J153" s="175"/>
      <c r="K153" s="175"/>
      <c r="L153" s="175"/>
      <c r="M153" s="175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114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54"/>
      <c r="B154" s="160"/>
      <c r="C154" s="198" t="s">
        <v>283</v>
      </c>
      <c r="D154" s="165"/>
      <c r="E154" s="171">
        <v>0.65</v>
      </c>
      <c r="F154" s="175"/>
      <c r="G154" s="175"/>
      <c r="H154" s="175"/>
      <c r="I154" s="175"/>
      <c r="J154" s="175"/>
      <c r="K154" s="175"/>
      <c r="L154" s="175"/>
      <c r="M154" s="175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114</v>
      </c>
      <c r="AF154" s="153">
        <v>0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54">
        <v>51</v>
      </c>
      <c r="B155" s="160" t="s">
        <v>284</v>
      </c>
      <c r="C155" s="197" t="s">
        <v>285</v>
      </c>
      <c r="D155" s="162" t="s">
        <v>157</v>
      </c>
      <c r="E155" s="170">
        <v>0.5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21</v>
      </c>
      <c r="M155" s="175">
        <f>G155*(1+L155/100)</f>
        <v>0</v>
      </c>
      <c r="N155" s="163">
        <v>0</v>
      </c>
      <c r="O155" s="163">
        <f>ROUND(E155*N155,5)</f>
        <v>0</v>
      </c>
      <c r="P155" s="163">
        <v>1.8</v>
      </c>
      <c r="Q155" s="163">
        <f>ROUND(E155*P155,5)</f>
        <v>0.9</v>
      </c>
      <c r="R155" s="163"/>
      <c r="S155" s="163"/>
      <c r="T155" s="164">
        <v>1.3280000000000001</v>
      </c>
      <c r="U155" s="163">
        <f>ROUND(E155*T155,2)</f>
        <v>0.66</v>
      </c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112</v>
      </c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54"/>
      <c r="B156" s="160"/>
      <c r="C156" s="198" t="s">
        <v>286</v>
      </c>
      <c r="D156" s="165"/>
      <c r="E156" s="171">
        <v>0.5</v>
      </c>
      <c r="F156" s="175"/>
      <c r="G156" s="175"/>
      <c r="H156" s="175"/>
      <c r="I156" s="175"/>
      <c r="J156" s="175"/>
      <c r="K156" s="175"/>
      <c r="L156" s="175"/>
      <c r="M156" s="175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114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x14ac:dyDescent="0.2">
      <c r="A157" s="155" t="s">
        <v>109</v>
      </c>
      <c r="B157" s="161" t="s">
        <v>74</v>
      </c>
      <c r="C157" s="199" t="s">
        <v>75</v>
      </c>
      <c r="D157" s="166"/>
      <c r="E157" s="172"/>
      <c r="F157" s="176"/>
      <c r="G157" s="176">
        <f>SUMIF(AE158:AE166,"&lt;&gt;NOR",G158:G166)</f>
        <v>0</v>
      </c>
      <c r="H157" s="176"/>
      <c r="I157" s="176">
        <f>SUM(I158:I166)</f>
        <v>0</v>
      </c>
      <c r="J157" s="176"/>
      <c r="K157" s="176">
        <f>SUM(K158:K166)</f>
        <v>0</v>
      </c>
      <c r="L157" s="176"/>
      <c r="M157" s="176">
        <f>SUM(M158:M166)</f>
        <v>0</v>
      </c>
      <c r="N157" s="167"/>
      <c r="O157" s="167">
        <f>SUM(O158:O166)</f>
        <v>0</v>
      </c>
      <c r="P157" s="167"/>
      <c r="Q157" s="167">
        <f>SUM(Q158:Q166)</f>
        <v>0</v>
      </c>
      <c r="R157" s="167"/>
      <c r="S157" s="167"/>
      <c r="T157" s="168"/>
      <c r="U157" s="167">
        <f>SUM(U158:U166)</f>
        <v>85.96</v>
      </c>
      <c r="AE157" t="s">
        <v>110</v>
      </c>
    </row>
    <row r="158" spans="1:60" outlineLevel="1" x14ac:dyDescent="0.2">
      <c r="A158" s="154">
        <v>52</v>
      </c>
      <c r="B158" s="160" t="s">
        <v>287</v>
      </c>
      <c r="C158" s="197" t="s">
        <v>288</v>
      </c>
      <c r="D158" s="162" t="s">
        <v>214</v>
      </c>
      <c r="E158" s="170">
        <v>559.9</v>
      </c>
      <c r="F158" s="174"/>
      <c r="G158" s="175">
        <f>ROUND(E158*F158,2)</f>
        <v>0</v>
      </c>
      <c r="H158" s="174"/>
      <c r="I158" s="175">
        <f>ROUND(E158*H158,2)</f>
        <v>0</v>
      </c>
      <c r="J158" s="174"/>
      <c r="K158" s="175">
        <f>ROUND(E158*J158,2)</f>
        <v>0</v>
      </c>
      <c r="L158" s="175">
        <v>21</v>
      </c>
      <c r="M158" s="175">
        <f>G158*(1+L158/100)</f>
        <v>0</v>
      </c>
      <c r="N158" s="163">
        <v>0</v>
      </c>
      <c r="O158" s="163">
        <f>ROUND(E158*N158,5)</f>
        <v>0</v>
      </c>
      <c r="P158" s="163">
        <v>0</v>
      </c>
      <c r="Q158" s="163">
        <f>ROUND(E158*P158,5)</f>
        <v>0</v>
      </c>
      <c r="R158" s="163"/>
      <c r="S158" s="163"/>
      <c r="T158" s="164">
        <v>0.02</v>
      </c>
      <c r="U158" s="163">
        <f>ROUND(E158*T158,2)</f>
        <v>11.2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112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54"/>
      <c r="B159" s="160"/>
      <c r="C159" s="198" t="s">
        <v>289</v>
      </c>
      <c r="D159" s="165"/>
      <c r="E159" s="171"/>
      <c r="F159" s="175"/>
      <c r="G159" s="175"/>
      <c r="H159" s="175"/>
      <c r="I159" s="175"/>
      <c r="J159" s="175"/>
      <c r="K159" s="175"/>
      <c r="L159" s="175"/>
      <c r="M159" s="175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114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54"/>
      <c r="B160" s="160"/>
      <c r="C160" s="198" t="s">
        <v>290</v>
      </c>
      <c r="D160" s="165"/>
      <c r="E160" s="171">
        <v>559.9</v>
      </c>
      <c r="F160" s="175"/>
      <c r="G160" s="175"/>
      <c r="H160" s="175"/>
      <c r="I160" s="175"/>
      <c r="J160" s="175"/>
      <c r="K160" s="175"/>
      <c r="L160" s="175"/>
      <c r="M160" s="175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114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54">
        <v>53</v>
      </c>
      <c r="B161" s="160" t="s">
        <v>291</v>
      </c>
      <c r="C161" s="197" t="s">
        <v>292</v>
      </c>
      <c r="D161" s="162" t="s">
        <v>214</v>
      </c>
      <c r="E161" s="170">
        <v>18.920000000000002</v>
      </c>
      <c r="F161" s="174"/>
      <c r="G161" s="175">
        <f>ROUND(E161*F161,2)</f>
        <v>0</v>
      </c>
      <c r="H161" s="174"/>
      <c r="I161" s="175">
        <f>ROUND(E161*H161,2)</f>
        <v>0</v>
      </c>
      <c r="J161" s="174"/>
      <c r="K161" s="175">
        <f>ROUND(E161*J161,2)</f>
        <v>0</v>
      </c>
      <c r="L161" s="175">
        <v>21</v>
      </c>
      <c r="M161" s="175">
        <f>G161*(1+L161/100)</f>
        <v>0</v>
      </c>
      <c r="N161" s="163">
        <v>0</v>
      </c>
      <c r="O161" s="163">
        <f>ROUND(E161*N161,5)</f>
        <v>0</v>
      </c>
      <c r="P161" s="163">
        <v>0</v>
      </c>
      <c r="Q161" s="163">
        <f>ROUND(E161*P161,5)</f>
        <v>0</v>
      </c>
      <c r="R161" s="163"/>
      <c r="S161" s="163"/>
      <c r="T161" s="164">
        <v>1.0999999999999999E-2</v>
      </c>
      <c r="U161" s="163">
        <f>ROUND(E161*T161,2)</f>
        <v>0.21</v>
      </c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112</v>
      </c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54"/>
      <c r="B162" s="160"/>
      <c r="C162" s="198" t="s">
        <v>289</v>
      </c>
      <c r="D162" s="165"/>
      <c r="E162" s="171"/>
      <c r="F162" s="175"/>
      <c r="G162" s="175"/>
      <c r="H162" s="175"/>
      <c r="I162" s="175"/>
      <c r="J162" s="175"/>
      <c r="K162" s="175"/>
      <c r="L162" s="175"/>
      <c r="M162" s="175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114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/>
      <c r="B163" s="160"/>
      <c r="C163" s="198" t="s">
        <v>293</v>
      </c>
      <c r="D163" s="165"/>
      <c r="E163" s="171">
        <v>18.920000000000002</v>
      </c>
      <c r="F163" s="175"/>
      <c r="G163" s="175"/>
      <c r="H163" s="175"/>
      <c r="I163" s="175"/>
      <c r="J163" s="175"/>
      <c r="K163" s="175"/>
      <c r="L163" s="175"/>
      <c r="M163" s="175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114</v>
      </c>
      <c r="AF163" s="153">
        <v>0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54">
        <v>54</v>
      </c>
      <c r="B164" s="160" t="s">
        <v>294</v>
      </c>
      <c r="C164" s="197" t="s">
        <v>295</v>
      </c>
      <c r="D164" s="162" t="s">
        <v>214</v>
      </c>
      <c r="E164" s="170">
        <v>58.98</v>
      </c>
      <c r="F164" s="174"/>
      <c r="G164" s="175">
        <f>ROUND(E164*F164,2)</f>
        <v>0</v>
      </c>
      <c r="H164" s="174"/>
      <c r="I164" s="175">
        <f>ROUND(E164*H164,2)</f>
        <v>0</v>
      </c>
      <c r="J164" s="174"/>
      <c r="K164" s="175">
        <f>ROUND(E164*J164,2)</f>
        <v>0</v>
      </c>
      <c r="L164" s="175">
        <v>21</v>
      </c>
      <c r="M164" s="175">
        <f>G164*(1+L164/100)</f>
        <v>0</v>
      </c>
      <c r="N164" s="163">
        <v>0</v>
      </c>
      <c r="O164" s="163">
        <f>ROUND(E164*N164,5)</f>
        <v>0</v>
      </c>
      <c r="P164" s="163">
        <v>0</v>
      </c>
      <c r="Q164" s="163">
        <f>ROUND(E164*P164,5)</f>
        <v>0</v>
      </c>
      <c r="R164" s="163"/>
      <c r="S164" s="163"/>
      <c r="T164" s="164">
        <v>1.264</v>
      </c>
      <c r="U164" s="163">
        <f>ROUND(E164*T164,2)</f>
        <v>74.55</v>
      </c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112</v>
      </c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54"/>
      <c r="B165" s="160"/>
      <c r="C165" s="198" t="s">
        <v>296</v>
      </c>
      <c r="D165" s="165"/>
      <c r="E165" s="171"/>
      <c r="F165" s="175"/>
      <c r="G165" s="175"/>
      <c r="H165" s="175"/>
      <c r="I165" s="175"/>
      <c r="J165" s="175"/>
      <c r="K165" s="175"/>
      <c r="L165" s="175"/>
      <c r="M165" s="175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114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54"/>
      <c r="B166" s="160"/>
      <c r="C166" s="198" t="s">
        <v>297</v>
      </c>
      <c r="D166" s="165"/>
      <c r="E166" s="171">
        <v>58.98</v>
      </c>
      <c r="F166" s="175"/>
      <c r="G166" s="175"/>
      <c r="H166" s="175"/>
      <c r="I166" s="175"/>
      <c r="J166" s="175"/>
      <c r="K166" s="175"/>
      <c r="L166" s="175"/>
      <c r="M166" s="175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114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x14ac:dyDescent="0.2">
      <c r="A167" s="155" t="s">
        <v>109</v>
      </c>
      <c r="B167" s="161" t="s">
        <v>76</v>
      </c>
      <c r="C167" s="199" t="s">
        <v>77</v>
      </c>
      <c r="D167" s="166"/>
      <c r="E167" s="172"/>
      <c r="F167" s="176"/>
      <c r="G167" s="176">
        <f>SUMIF(AE168:AE171,"&lt;&gt;NOR",G168:G171)</f>
        <v>0</v>
      </c>
      <c r="H167" s="176"/>
      <c r="I167" s="176">
        <f>SUM(I168:I171)</f>
        <v>0</v>
      </c>
      <c r="J167" s="176"/>
      <c r="K167" s="176">
        <f>SUM(K168:K171)</f>
        <v>0</v>
      </c>
      <c r="L167" s="176"/>
      <c r="M167" s="176">
        <f>SUM(M168:M171)</f>
        <v>0</v>
      </c>
      <c r="N167" s="167"/>
      <c r="O167" s="167">
        <f>SUM(O168:O171)</f>
        <v>4.7350000000000003E-2</v>
      </c>
      <c r="P167" s="167"/>
      <c r="Q167" s="167">
        <f>SUM(Q168:Q171)</f>
        <v>0</v>
      </c>
      <c r="R167" s="167"/>
      <c r="S167" s="167"/>
      <c r="T167" s="168"/>
      <c r="U167" s="167">
        <f>SUM(U168:U171)</f>
        <v>249.98</v>
      </c>
      <c r="AE167" t="s">
        <v>110</v>
      </c>
    </row>
    <row r="168" spans="1:60" ht="22.5" outlineLevel="1" x14ac:dyDescent="0.2">
      <c r="A168" s="154">
        <v>55</v>
      </c>
      <c r="B168" s="160" t="s">
        <v>298</v>
      </c>
      <c r="C168" s="197" t="s">
        <v>299</v>
      </c>
      <c r="D168" s="162" t="s">
        <v>193</v>
      </c>
      <c r="E168" s="170">
        <v>189.38</v>
      </c>
      <c r="F168" s="174"/>
      <c r="G168" s="175">
        <f>ROUND(E168*F168,2)</f>
        <v>0</v>
      </c>
      <c r="H168" s="174"/>
      <c r="I168" s="175">
        <f>ROUND(E168*H168,2)</f>
        <v>0</v>
      </c>
      <c r="J168" s="174"/>
      <c r="K168" s="175">
        <f>ROUND(E168*J168,2)</f>
        <v>0</v>
      </c>
      <c r="L168" s="175">
        <v>21</v>
      </c>
      <c r="M168" s="175">
        <f>G168*(1+L168/100)</f>
        <v>0</v>
      </c>
      <c r="N168" s="163">
        <v>2.5000000000000001E-4</v>
      </c>
      <c r="O168" s="163">
        <f>ROUND(E168*N168,5)</f>
        <v>4.7350000000000003E-2</v>
      </c>
      <c r="P168" s="163">
        <v>0</v>
      </c>
      <c r="Q168" s="163">
        <f>ROUND(E168*P168,5)</f>
        <v>0</v>
      </c>
      <c r="R168" s="163"/>
      <c r="S168" s="163"/>
      <c r="T168" s="164">
        <v>1.32</v>
      </c>
      <c r="U168" s="163">
        <f>ROUND(E168*T168,2)</f>
        <v>249.98</v>
      </c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112</v>
      </c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54"/>
      <c r="B169" s="160"/>
      <c r="C169" s="198" t="s">
        <v>300</v>
      </c>
      <c r="D169" s="165"/>
      <c r="E169" s="171">
        <v>149.16</v>
      </c>
      <c r="F169" s="175"/>
      <c r="G169" s="175"/>
      <c r="H169" s="175"/>
      <c r="I169" s="175"/>
      <c r="J169" s="175"/>
      <c r="K169" s="175"/>
      <c r="L169" s="175"/>
      <c r="M169" s="175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114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54"/>
      <c r="B170" s="160"/>
      <c r="C170" s="198" t="s">
        <v>148</v>
      </c>
      <c r="D170" s="165"/>
      <c r="E170" s="171"/>
      <c r="F170" s="175"/>
      <c r="G170" s="175"/>
      <c r="H170" s="175"/>
      <c r="I170" s="175"/>
      <c r="J170" s="175"/>
      <c r="K170" s="175"/>
      <c r="L170" s="175"/>
      <c r="M170" s="175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114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54"/>
      <c r="B171" s="160"/>
      <c r="C171" s="198" t="s">
        <v>301</v>
      </c>
      <c r="D171" s="165"/>
      <c r="E171" s="171">
        <v>40.22</v>
      </c>
      <c r="F171" s="175"/>
      <c r="G171" s="175"/>
      <c r="H171" s="175"/>
      <c r="I171" s="175"/>
      <c r="J171" s="175"/>
      <c r="K171" s="175"/>
      <c r="L171" s="175"/>
      <c r="M171" s="175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114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x14ac:dyDescent="0.2">
      <c r="A172" s="155" t="s">
        <v>109</v>
      </c>
      <c r="B172" s="161" t="s">
        <v>78</v>
      </c>
      <c r="C172" s="199" t="s">
        <v>79</v>
      </c>
      <c r="D172" s="166"/>
      <c r="E172" s="172"/>
      <c r="F172" s="176"/>
      <c r="G172" s="176">
        <f>SUMIF(AE173:AE179,"&lt;&gt;NOR",G173:G179)</f>
        <v>0</v>
      </c>
      <c r="H172" s="176"/>
      <c r="I172" s="176">
        <f>SUM(I173:I179)</f>
        <v>0</v>
      </c>
      <c r="J172" s="176"/>
      <c r="K172" s="176">
        <f>SUM(K173:K179)</f>
        <v>0</v>
      </c>
      <c r="L172" s="176"/>
      <c r="M172" s="176">
        <f>SUM(M173:M179)</f>
        <v>0</v>
      </c>
      <c r="N172" s="167"/>
      <c r="O172" s="167">
        <f>SUM(O173:O179)</f>
        <v>0</v>
      </c>
      <c r="P172" s="167"/>
      <c r="Q172" s="167">
        <f>SUM(Q173:Q179)</f>
        <v>0</v>
      </c>
      <c r="R172" s="167"/>
      <c r="S172" s="167"/>
      <c r="T172" s="168"/>
      <c r="U172" s="167">
        <f>SUM(U173:U179)</f>
        <v>43.41</v>
      </c>
      <c r="AE172" t="s">
        <v>110</v>
      </c>
    </row>
    <row r="173" spans="1:60" outlineLevel="1" x14ac:dyDescent="0.2">
      <c r="A173" s="154">
        <v>56</v>
      </c>
      <c r="B173" s="160" t="s">
        <v>302</v>
      </c>
      <c r="C173" s="197" t="s">
        <v>303</v>
      </c>
      <c r="D173" s="162" t="s">
        <v>214</v>
      </c>
      <c r="E173" s="170">
        <v>73.69</v>
      </c>
      <c r="F173" s="174"/>
      <c r="G173" s="175">
        <f>ROUND(E173*F173,2)</f>
        <v>0</v>
      </c>
      <c r="H173" s="174"/>
      <c r="I173" s="175">
        <f>ROUND(E173*H173,2)</f>
        <v>0</v>
      </c>
      <c r="J173" s="174"/>
      <c r="K173" s="175">
        <f>ROUND(E173*J173,2)</f>
        <v>0</v>
      </c>
      <c r="L173" s="175">
        <v>21</v>
      </c>
      <c r="M173" s="175">
        <f>G173*(1+L173/100)</f>
        <v>0</v>
      </c>
      <c r="N173" s="163">
        <v>0</v>
      </c>
      <c r="O173" s="163">
        <f>ROUND(E173*N173,5)</f>
        <v>0</v>
      </c>
      <c r="P173" s="163">
        <v>0</v>
      </c>
      <c r="Q173" s="163">
        <f>ROUND(E173*P173,5)</f>
        <v>0</v>
      </c>
      <c r="R173" s="163"/>
      <c r="S173" s="163"/>
      <c r="T173" s="164">
        <v>9.9000000000000005E-2</v>
      </c>
      <c r="U173" s="163">
        <f>ROUND(E173*T173,2)</f>
        <v>7.3</v>
      </c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112</v>
      </c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/>
      <c r="B174" s="160"/>
      <c r="C174" s="198" t="s">
        <v>289</v>
      </c>
      <c r="D174" s="165"/>
      <c r="E174" s="171"/>
      <c r="F174" s="175"/>
      <c r="G174" s="175"/>
      <c r="H174" s="175"/>
      <c r="I174" s="175"/>
      <c r="J174" s="175"/>
      <c r="K174" s="175"/>
      <c r="L174" s="175"/>
      <c r="M174" s="175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114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54"/>
      <c r="B175" s="160"/>
      <c r="C175" s="198" t="s">
        <v>304</v>
      </c>
      <c r="D175" s="165"/>
      <c r="E175" s="171">
        <v>73.69</v>
      </c>
      <c r="F175" s="175"/>
      <c r="G175" s="175"/>
      <c r="H175" s="175"/>
      <c r="I175" s="175"/>
      <c r="J175" s="175"/>
      <c r="K175" s="175"/>
      <c r="L175" s="175"/>
      <c r="M175" s="175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114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54">
        <v>57</v>
      </c>
      <c r="B176" s="160" t="s">
        <v>305</v>
      </c>
      <c r="C176" s="197" t="s">
        <v>306</v>
      </c>
      <c r="D176" s="162" t="s">
        <v>214</v>
      </c>
      <c r="E176" s="170">
        <v>73.69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63">
        <v>0</v>
      </c>
      <c r="O176" s="163">
        <f>ROUND(E176*N176,5)</f>
        <v>0</v>
      </c>
      <c r="P176" s="163">
        <v>0</v>
      </c>
      <c r="Q176" s="163">
        <f>ROUND(E176*P176,5)</f>
        <v>0</v>
      </c>
      <c r="R176" s="163"/>
      <c r="S176" s="163"/>
      <c r="T176" s="164">
        <v>0.49</v>
      </c>
      <c r="U176" s="163">
        <f>ROUND(E176*T176,2)</f>
        <v>36.11</v>
      </c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112</v>
      </c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>
        <v>58</v>
      </c>
      <c r="B177" s="160" t="s">
        <v>307</v>
      </c>
      <c r="C177" s="197" t="s">
        <v>308</v>
      </c>
      <c r="D177" s="162" t="s">
        <v>214</v>
      </c>
      <c r="E177" s="170">
        <v>663.21</v>
      </c>
      <c r="F177" s="174"/>
      <c r="G177" s="175">
        <f>ROUND(E177*F177,2)</f>
        <v>0</v>
      </c>
      <c r="H177" s="174"/>
      <c r="I177" s="175">
        <f>ROUND(E177*H177,2)</f>
        <v>0</v>
      </c>
      <c r="J177" s="174"/>
      <c r="K177" s="175">
        <f>ROUND(E177*J177,2)</f>
        <v>0</v>
      </c>
      <c r="L177" s="175">
        <v>21</v>
      </c>
      <c r="M177" s="175">
        <f>G177*(1+L177/100)</f>
        <v>0</v>
      </c>
      <c r="N177" s="163">
        <v>0</v>
      </c>
      <c r="O177" s="163">
        <f>ROUND(E177*N177,5)</f>
        <v>0</v>
      </c>
      <c r="P177" s="163">
        <v>0</v>
      </c>
      <c r="Q177" s="163">
        <f>ROUND(E177*P177,5)</f>
        <v>0</v>
      </c>
      <c r="R177" s="163"/>
      <c r="S177" s="163"/>
      <c r="T177" s="164">
        <v>0</v>
      </c>
      <c r="U177" s="163">
        <f>ROUND(E177*T177,2)</f>
        <v>0</v>
      </c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112</v>
      </c>
      <c r="AF177" s="153"/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54"/>
      <c r="B178" s="160"/>
      <c r="C178" s="198" t="s">
        <v>309</v>
      </c>
      <c r="D178" s="165"/>
      <c r="E178" s="171">
        <v>663.21</v>
      </c>
      <c r="F178" s="175"/>
      <c r="G178" s="175"/>
      <c r="H178" s="175"/>
      <c r="I178" s="175"/>
      <c r="J178" s="175"/>
      <c r="K178" s="175"/>
      <c r="L178" s="175"/>
      <c r="M178" s="175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114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54">
        <v>59</v>
      </c>
      <c r="B179" s="160" t="s">
        <v>310</v>
      </c>
      <c r="C179" s="197" t="s">
        <v>311</v>
      </c>
      <c r="D179" s="162" t="s">
        <v>214</v>
      </c>
      <c r="E179" s="170">
        <v>73.69</v>
      </c>
      <c r="F179" s="174"/>
      <c r="G179" s="175">
        <f>ROUND(E179*F179,2)</f>
        <v>0</v>
      </c>
      <c r="H179" s="174"/>
      <c r="I179" s="175">
        <f>ROUND(E179*H179,2)</f>
        <v>0</v>
      </c>
      <c r="J179" s="174"/>
      <c r="K179" s="175">
        <f>ROUND(E179*J179,2)</f>
        <v>0</v>
      </c>
      <c r="L179" s="175">
        <v>21</v>
      </c>
      <c r="M179" s="175">
        <f>G179*(1+L179/100)</f>
        <v>0</v>
      </c>
      <c r="N179" s="163">
        <v>0</v>
      </c>
      <c r="O179" s="163">
        <f>ROUND(E179*N179,5)</f>
        <v>0</v>
      </c>
      <c r="P179" s="163">
        <v>0</v>
      </c>
      <c r="Q179" s="163">
        <f>ROUND(E179*P179,5)</f>
        <v>0</v>
      </c>
      <c r="R179" s="163"/>
      <c r="S179" s="163"/>
      <c r="T179" s="164">
        <v>0</v>
      </c>
      <c r="U179" s="163">
        <f>ROUND(E179*T179,2)</f>
        <v>0</v>
      </c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112</v>
      </c>
      <c r="AF179" s="153"/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x14ac:dyDescent="0.2">
      <c r="A180" s="155" t="s">
        <v>109</v>
      </c>
      <c r="B180" s="161" t="s">
        <v>80</v>
      </c>
      <c r="C180" s="199" t="s">
        <v>26</v>
      </c>
      <c r="D180" s="166"/>
      <c r="E180" s="172"/>
      <c r="F180" s="176"/>
      <c r="G180" s="176">
        <f>SUMIF(AE181:AE182,"&lt;&gt;NOR",G181:G182)</f>
        <v>0</v>
      </c>
      <c r="H180" s="176"/>
      <c r="I180" s="176">
        <f>SUM(I181:I182)</f>
        <v>0</v>
      </c>
      <c r="J180" s="176"/>
      <c r="K180" s="176">
        <f>SUM(K181:K182)</f>
        <v>0</v>
      </c>
      <c r="L180" s="176"/>
      <c r="M180" s="176">
        <f>SUM(M181:M182)</f>
        <v>0</v>
      </c>
      <c r="N180" s="167"/>
      <c r="O180" s="167">
        <f>SUM(O181:O182)</f>
        <v>0</v>
      </c>
      <c r="P180" s="167"/>
      <c r="Q180" s="167">
        <f>SUM(Q181:Q182)</f>
        <v>0</v>
      </c>
      <c r="R180" s="167"/>
      <c r="S180" s="167"/>
      <c r="T180" s="168"/>
      <c r="U180" s="167">
        <f>SUM(U181:U182)</f>
        <v>0</v>
      </c>
      <c r="AE180" t="s">
        <v>110</v>
      </c>
    </row>
    <row r="181" spans="1:60" outlineLevel="1" x14ac:dyDescent="0.2">
      <c r="A181" s="154">
        <v>60</v>
      </c>
      <c r="B181" s="160" t="s">
        <v>312</v>
      </c>
      <c r="C181" s="197" t="s">
        <v>313</v>
      </c>
      <c r="D181" s="162" t="s">
        <v>111</v>
      </c>
      <c r="E181" s="170">
        <v>1</v>
      </c>
      <c r="F181" s="174"/>
      <c r="G181" s="175">
        <f>ROUND(E181*F181,2)</f>
        <v>0</v>
      </c>
      <c r="H181" s="174"/>
      <c r="I181" s="175">
        <f>ROUND(E181*H181,2)</f>
        <v>0</v>
      </c>
      <c r="J181" s="174"/>
      <c r="K181" s="175">
        <f>ROUND(E181*J181,2)</f>
        <v>0</v>
      </c>
      <c r="L181" s="175">
        <v>21</v>
      </c>
      <c r="M181" s="175">
        <f>G181*(1+L181/100)</f>
        <v>0</v>
      </c>
      <c r="N181" s="163">
        <v>0</v>
      </c>
      <c r="O181" s="163">
        <f>ROUND(E181*N181,5)</f>
        <v>0</v>
      </c>
      <c r="P181" s="163">
        <v>0</v>
      </c>
      <c r="Q181" s="163">
        <f>ROUND(E181*P181,5)</f>
        <v>0</v>
      </c>
      <c r="R181" s="163"/>
      <c r="S181" s="163"/>
      <c r="T181" s="164">
        <v>0</v>
      </c>
      <c r="U181" s="163">
        <f>ROUND(E181*T181,2)</f>
        <v>0</v>
      </c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112</v>
      </c>
      <c r="AF181" s="153"/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ht="22.5" outlineLevel="1" x14ac:dyDescent="0.2">
      <c r="A182" s="154">
        <v>61</v>
      </c>
      <c r="B182" s="160" t="s">
        <v>314</v>
      </c>
      <c r="C182" s="197" t="s">
        <v>315</v>
      </c>
      <c r="D182" s="162" t="s">
        <v>111</v>
      </c>
      <c r="E182" s="170">
        <v>1</v>
      </c>
      <c r="F182" s="174"/>
      <c r="G182" s="175">
        <f>ROUND(E182*F182,2)</f>
        <v>0</v>
      </c>
      <c r="H182" s="174"/>
      <c r="I182" s="175">
        <f>ROUND(E182*H182,2)</f>
        <v>0</v>
      </c>
      <c r="J182" s="174"/>
      <c r="K182" s="175">
        <f>ROUND(E182*J182,2)</f>
        <v>0</v>
      </c>
      <c r="L182" s="175">
        <v>21</v>
      </c>
      <c r="M182" s="175">
        <f>G182*(1+L182/100)</f>
        <v>0</v>
      </c>
      <c r="N182" s="163">
        <v>0</v>
      </c>
      <c r="O182" s="163">
        <f>ROUND(E182*N182,5)</f>
        <v>0</v>
      </c>
      <c r="P182" s="163">
        <v>0</v>
      </c>
      <c r="Q182" s="163">
        <f>ROUND(E182*P182,5)</f>
        <v>0</v>
      </c>
      <c r="R182" s="163"/>
      <c r="S182" s="163"/>
      <c r="T182" s="164">
        <v>0</v>
      </c>
      <c r="U182" s="163">
        <f>ROUND(E182*T182,2)</f>
        <v>0</v>
      </c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112</v>
      </c>
      <c r="AF182" s="153"/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x14ac:dyDescent="0.2">
      <c r="A183" s="155" t="s">
        <v>109</v>
      </c>
      <c r="B183" s="161" t="s">
        <v>81</v>
      </c>
      <c r="C183" s="199" t="s">
        <v>82</v>
      </c>
      <c r="D183" s="166"/>
      <c r="E183" s="172"/>
      <c r="F183" s="176"/>
      <c r="G183" s="176">
        <f>SUMIF(AE184:AE189,"&lt;&gt;NOR",G184:G189)</f>
        <v>0</v>
      </c>
      <c r="H183" s="176"/>
      <c r="I183" s="176">
        <f>SUM(I184:I189)</f>
        <v>0</v>
      </c>
      <c r="J183" s="176"/>
      <c r="K183" s="176">
        <f>SUM(K184:K189)</f>
        <v>0</v>
      </c>
      <c r="L183" s="176"/>
      <c r="M183" s="176">
        <f>SUM(M184:M189)</f>
        <v>0</v>
      </c>
      <c r="N183" s="167"/>
      <c r="O183" s="167">
        <f>SUM(O184:O189)</f>
        <v>0</v>
      </c>
      <c r="P183" s="167"/>
      <c r="Q183" s="167">
        <f>SUM(Q184:Q189)</f>
        <v>0</v>
      </c>
      <c r="R183" s="167"/>
      <c r="S183" s="167"/>
      <c r="T183" s="168"/>
      <c r="U183" s="167">
        <f>SUM(U184:U189)</f>
        <v>0</v>
      </c>
      <c r="AE183" t="s">
        <v>110</v>
      </c>
    </row>
    <row r="184" spans="1:60" ht="22.5" outlineLevel="1" x14ac:dyDescent="0.2">
      <c r="A184" s="154">
        <v>62</v>
      </c>
      <c r="B184" s="160" t="s">
        <v>316</v>
      </c>
      <c r="C184" s="197" t="s">
        <v>317</v>
      </c>
      <c r="D184" s="162" t="s">
        <v>318</v>
      </c>
      <c r="E184" s="170">
        <v>29.16</v>
      </c>
      <c r="F184" s="174"/>
      <c r="G184" s="175">
        <f t="shared" ref="G184:G189" si="7">ROUND(E184*F184,2)</f>
        <v>0</v>
      </c>
      <c r="H184" s="174"/>
      <c r="I184" s="175">
        <f t="shared" ref="I184:I189" si="8">ROUND(E184*H184,2)</f>
        <v>0</v>
      </c>
      <c r="J184" s="174"/>
      <c r="K184" s="175">
        <f t="shared" ref="K184:K189" si="9">ROUND(E184*J184,2)</f>
        <v>0</v>
      </c>
      <c r="L184" s="175">
        <v>21</v>
      </c>
      <c r="M184" s="175">
        <f t="shared" ref="M184:M189" si="10">G184*(1+L184/100)</f>
        <v>0</v>
      </c>
      <c r="N184" s="163">
        <v>0</v>
      </c>
      <c r="O184" s="163">
        <f t="shared" ref="O184:O189" si="11">ROUND(E184*N184,5)</f>
        <v>0</v>
      </c>
      <c r="P184" s="163">
        <v>0</v>
      </c>
      <c r="Q184" s="163">
        <f t="shared" ref="Q184:Q189" si="12">ROUND(E184*P184,5)</f>
        <v>0</v>
      </c>
      <c r="R184" s="163"/>
      <c r="S184" s="163"/>
      <c r="T184" s="164">
        <v>0</v>
      </c>
      <c r="U184" s="163">
        <f t="shared" ref="U184:U189" si="13">ROUND(E184*T184,2)</f>
        <v>0</v>
      </c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112</v>
      </c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ht="22.5" outlineLevel="1" x14ac:dyDescent="0.2">
      <c r="A185" s="154">
        <v>63</v>
      </c>
      <c r="B185" s="160" t="s">
        <v>319</v>
      </c>
      <c r="C185" s="197" t="s">
        <v>320</v>
      </c>
      <c r="D185" s="162" t="s">
        <v>318</v>
      </c>
      <c r="E185" s="170">
        <v>275.5</v>
      </c>
      <c r="F185" s="174"/>
      <c r="G185" s="175">
        <f t="shared" si="7"/>
        <v>0</v>
      </c>
      <c r="H185" s="174"/>
      <c r="I185" s="175">
        <f t="shared" si="8"/>
        <v>0</v>
      </c>
      <c r="J185" s="174"/>
      <c r="K185" s="175">
        <f t="shared" si="9"/>
        <v>0</v>
      </c>
      <c r="L185" s="175">
        <v>21</v>
      </c>
      <c r="M185" s="175">
        <f t="shared" si="10"/>
        <v>0</v>
      </c>
      <c r="N185" s="163">
        <v>0</v>
      </c>
      <c r="O185" s="163">
        <f t="shared" si="11"/>
        <v>0</v>
      </c>
      <c r="P185" s="163">
        <v>0</v>
      </c>
      <c r="Q185" s="163">
        <f t="shared" si="12"/>
        <v>0</v>
      </c>
      <c r="R185" s="163"/>
      <c r="S185" s="163"/>
      <c r="T185" s="164">
        <v>0</v>
      </c>
      <c r="U185" s="163">
        <f t="shared" si="13"/>
        <v>0</v>
      </c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112</v>
      </c>
      <c r="AF185" s="153"/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ht="22.5" outlineLevel="1" x14ac:dyDescent="0.2">
      <c r="A186" s="154">
        <v>64</v>
      </c>
      <c r="B186" s="160" t="s">
        <v>62</v>
      </c>
      <c r="C186" s="197" t="s">
        <v>321</v>
      </c>
      <c r="D186" s="162" t="s">
        <v>188</v>
      </c>
      <c r="E186" s="170">
        <v>1</v>
      </c>
      <c r="F186" s="174"/>
      <c r="G186" s="175">
        <f t="shared" si="7"/>
        <v>0</v>
      </c>
      <c r="H186" s="174"/>
      <c r="I186" s="175">
        <f t="shared" si="8"/>
        <v>0</v>
      </c>
      <c r="J186" s="174"/>
      <c r="K186" s="175">
        <f t="shared" si="9"/>
        <v>0</v>
      </c>
      <c r="L186" s="175">
        <v>21</v>
      </c>
      <c r="M186" s="175">
        <f t="shared" si="10"/>
        <v>0</v>
      </c>
      <c r="N186" s="163">
        <v>0</v>
      </c>
      <c r="O186" s="163">
        <f t="shared" si="11"/>
        <v>0</v>
      </c>
      <c r="P186" s="163">
        <v>0</v>
      </c>
      <c r="Q186" s="163">
        <f t="shared" si="12"/>
        <v>0</v>
      </c>
      <c r="R186" s="163"/>
      <c r="S186" s="163"/>
      <c r="T186" s="164">
        <v>0</v>
      </c>
      <c r="U186" s="163">
        <f t="shared" si="13"/>
        <v>0</v>
      </c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112</v>
      </c>
      <c r="AF186" s="153"/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ht="22.5" outlineLevel="1" x14ac:dyDescent="0.2">
      <c r="A187" s="154">
        <v>65</v>
      </c>
      <c r="B187" s="160" t="s">
        <v>322</v>
      </c>
      <c r="C187" s="197" t="s">
        <v>323</v>
      </c>
      <c r="D187" s="162" t="s">
        <v>188</v>
      </c>
      <c r="E187" s="170">
        <v>1</v>
      </c>
      <c r="F187" s="174"/>
      <c r="G187" s="175">
        <f t="shared" si="7"/>
        <v>0</v>
      </c>
      <c r="H187" s="174"/>
      <c r="I187" s="175">
        <f t="shared" si="8"/>
        <v>0</v>
      </c>
      <c r="J187" s="174"/>
      <c r="K187" s="175">
        <f t="shared" si="9"/>
        <v>0</v>
      </c>
      <c r="L187" s="175">
        <v>21</v>
      </c>
      <c r="M187" s="175">
        <f t="shared" si="10"/>
        <v>0</v>
      </c>
      <c r="N187" s="163">
        <v>0</v>
      </c>
      <c r="O187" s="163">
        <f t="shared" si="11"/>
        <v>0</v>
      </c>
      <c r="P187" s="163">
        <v>0</v>
      </c>
      <c r="Q187" s="163">
        <f t="shared" si="12"/>
        <v>0</v>
      </c>
      <c r="R187" s="163"/>
      <c r="S187" s="163"/>
      <c r="T187" s="164">
        <v>0</v>
      </c>
      <c r="U187" s="163">
        <f t="shared" si="13"/>
        <v>0</v>
      </c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112</v>
      </c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ht="22.5" outlineLevel="1" x14ac:dyDescent="0.2">
      <c r="A188" s="154">
        <v>66</v>
      </c>
      <c r="B188" s="160" t="s">
        <v>324</v>
      </c>
      <c r="C188" s="197" t="s">
        <v>325</v>
      </c>
      <c r="D188" s="162" t="s">
        <v>157</v>
      </c>
      <c r="E188" s="170">
        <v>13.39</v>
      </c>
      <c r="F188" s="174"/>
      <c r="G188" s="175">
        <f t="shared" si="7"/>
        <v>0</v>
      </c>
      <c r="H188" s="174"/>
      <c r="I188" s="175">
        <f t="shared" si="8"/>
        <v>0</v>
      </c>
      <c r="J188" s="174"/>
      <c r="K188" s="175">
        <f t="shared" si="9"/>
        <v>0</v>
      </c>
      <c r="L188" s="175">
        <v>21</v>
      </c>
      <c r="M188" s="175">
        <f t="shared" si="10"/>
        <v>0</v>
      </c>
      <c r="N188" s="163">
        <v>0</v>
      </c>
      <c r="O188" s="163">
        <f t="shared" si="11"/>
        <v>0</v>
      </c>
      <c r="P188" s="163">
        <v>0</v>
      </c>
      <c r="Q188" s="163">
        <f t="shared" si="12"/>
        <v>0</v>
      </c>
      <c r="R188" s="163"/>
      <c r="S188" s="163"/>
      <c r="T188" s="164">
        <v>0</v>
      </c>
      <c r="U188" s="163">
        <f t="shared" si="13"/>
        <v>0</v>
      </c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112</v>
      </c>
      <c r="AF188" s="153"/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ht="22.5" outlineLevel="1" x14ac:dyDescent="0.2">
      <c r="A189" s="185">
        <v>67</v>
      </c>
      <c r="B189" s="186" t="s">
        <v>326</v>
      </c>
      <c r="C189" s="201" t="s">
        <v>327</v>
      </c>
      <c r="D189" s="187" t="s">
        <v>328</v>
      </c>
      <c r="E189" s="188">
        <v>1</v>
      </c>
      <c r="F189" s="189"/>
      <c r="G189" s="190">
        <f t="shared" si="7"/>
        <v>0</v>
      </c>
      <c r="H189" s="189"/>
      <c r="I189" s="190">
        <f t="shared" si="8"/>
        <v>0</v>
      </c>
      <c r="J189" s="189"/>
      <c r="K189" s="190">
        <f t="shared" si="9"/>
        <v>0</v>
      </c>
      <c r="L189" s="190">
        <v>21</v>
      </c>
      <c r="M189" s="190">
        <f t="shared" si="10"/>
        <v>0</v>
      </c>
      <c r="N189" s="191">
        <v>0</v>
      </c>
      <c r="O189" s="191">
        <f t="shared" si="11"/>
        <v>0</v>
      </c>
      <c r="P189" s="191">
        <v>0</v>
      </c>
      <c r="Q189" s="191">
        <f t="shared" si="12"/>
        <v>0</v>
      </c>
      <c r="R189" s="191"/>
      <c r="S189" s="191"/>
      <c r="T189" s="192">
        <v>0</v>
      </c>
      <c r="U189" s="191">
        <f t="shared" si="13"/>
        <v>0</v>
      </c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112</v>
      </c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x14ac:dyDescent="0.2">
      <c r="A190" s="6"/>
      <c r="B190" s="7" t="s">
        <v>148</v>
      </c>
      <c r="C190" s="202" t="s">
        <v>148</v>
      </c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AC190">
        <v>15</v>
      </c>
      <c r="AD190">
        <v>21</v>
      </c>
    </row>
    <row r="191" spans="1:60" x14ac:dyDescent="0.2">
      <c r="A191" s="193"/>
      <c r="B191" s="194" t="s">
        <v>330</v>
      </c>
      <c r="C191" s="203" t="s">
        <v>148</v>
      </c>
      <c r="D191" s="195"/>
      <c r="E191" s="195"/>
      <c r="F191" s="195"/>
      <c r="G191" s="196">
        <f>G8+G51+G76+G79+G89+G98+G114+G140+G157+G167+G172+G180+G183</f>
        <v>0</v>
      </c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AC191">
        <f>SUMIF(L7:L189,AC190,G7:G189)</f>
        <v>0</v>
      </c>
      <c r="AD191">
        <f>SUMIF(L7:L189,AD190,G7:G189)</f>
        <v>0</v>
      </c>
      <c r="AE191" t="s">
        <v>329</v>
      </c>
    </row>
    <row r="192" spans="1:60" x14ac:dyDescent="0.2">
      <c r="A192" s="6"/>
      <c r="B192" s="7" t="s">
        <v>148</v>
      </c>
      <c r="C192" s="202" t="s">
        <v>148</v>
      </c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42072</cp:lastModifiedBy>
  <cp:lastPrinted>2014-02-28T09:52:57Z</cp:lastPrinted>
  <dcterms:created xsi:type="dcterms:W3CDTF">2009-04-08T07:15:50Z</dcterms:created>
  <dcterms:modified xsi:type="dcterms:W3CDTF">2021-07-18T22:27:59Z</dcterms:modified>
</cp:coreProperties>
</file>